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E6CF2B00-C66D-45EF-ACEE-86384F8EC66D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4-С опасн" sheetId="12" r:id="rId1"/>
    <sheet name="4-С обр" sheetId="14" r:id="rId2"/>
    <sheet name="Вам подарок!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Z28" i="24"/>
  <c r="Y28" i="24" s="1"/>
  <c r="X28" i="24" s="1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AA23" i="24"/>
  <c r="Y23" i="24" s="1"/>
  <c r="X23" i="24" s="1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AA17" i="24"/>
  <c r="Y17" i="24" s="1"/>
  <c r="X17" i="24" s="1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EY53" i="12"/>
  <c r="BY44" i="12"/>
  <c r="R44" i="12"/>
  <c r="A44" i="12"/>
  <c r="S14" i="12"/>
  <c r="DW13" i="12"/>
  <c r="DQ13" i="12"/>
  <c r="DK13" i="12"/>
  <c r="CZ3" i="12"/>
  <c r="C1" i="12"/>
  <c r="B1" i="12"/>
  <c r="A1" i="12"/>
  <c r="AH1200" i="24"/>
  <c r="AH1019" i="24"/>
  <c r="Y3" i="24" l="1"/>
  <c r="X3" i="24" s="1"/>
  <c r="Y18" i="24"/>
  <c r="X18" i="24" s="1"/>
  <c r="Y26" i="24"/>
  <c r="X26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U19" i="24" s="1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U16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21" i="24" l="1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<sst xmlns="http://schemas.openxmlformats.org/spreadsheetml/2006/main" count="3035" uniqueCount="347">
  <si>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</si>
  <si>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</si>
  <si>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</si>
  <si>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</si>
  <si>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</si>
  <si>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</si>
  <si>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</si>
  <si>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</si>
  <si>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</si>
  <si>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</si>
  <si>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</si>
  <si>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</si>
  <si>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</si>
  <si>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</si>
  <si>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</si>
  <si>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</si>
  <si>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</si>
  <si>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</si>
  <si>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</si>
  <si>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</si>
  <si>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</si>
  <si>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</si>
  <si>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</si>
  <si>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</si>
  <si>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</si>
  <si>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</si>
  <si>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</si>
  <si>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</si>
  <si>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</si>
  <si>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</si>
  <si>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</si>
  <si>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</si>
  <si>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</si>
  <si>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</si>
  <si>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</si>
  <si>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</si>
  <si>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</si>
  <si>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</si>
  <si>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</si>
  <si>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</si>
  <si>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</si>
  <si>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</si>
  <si>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</si>
  <si>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</si>
  <si>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</si>
  <si>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(серия)</t>
  </si>
  <si>
    <t>«</t>
  </si>
  <si>
    <t>»</t>
  </si>
  <si>
    <t xml:space="preserve"> г.</t>
  </si>
  <si>
    <t>по</t>
  </si>
  <si>
    <t>Коды</t>
  </si>
  <si>
    <t>Форма по ОКУД</t>
  </si>
  <si>
    <t>(наименование, адрес, ОГРН, номер телефона)</t>
  </si>
  <si>
    <t>Водитель</t>
  </si>
  <si>
    <t>(фамилия, имя, отчество)</t>
  </si>
  <si>
    <t>Удостоверение №, дата выдачи</t>
  </si>
  <si>
    <t>Класс</t>
  </si>
  <si>
    <t>Вид сообщения</t>
  </si>
  <si>
    <t>Вид перевозки</t>
  </si>
  <si>
    <t>Городское</t>
  </si>
  <si>
    <t>Пригородное</t>
  </si>
  <si>
    <t>Междугородное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</si>
  <si>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</si>
  <si>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</si>
  <si>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</si>
  <si>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</si>
  <si>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</si>
  <si>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</si>
  <si>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</si>
  <si>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</si>
  <si>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</si>
  <si>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</si>
  <si>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</si>
  <si>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</si>
  <si>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</si>
  <si>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</si>
  <si>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</si>
  <si>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</si>
  <si>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</si>
  <si>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</si>
  <si>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</si>
  <si>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Автомобиль принял водитель</t>
  </si>
  <si>
    <t>(время, ЧЧ:ММ)</t>
  </si>
  <si>
    <t>(дата, ДД.ММ.ГГГГ)</t>
  </si>
  <si>
    <t>Задание водителю</t>
  </si>
  <si>
    <t>марка</t>
  </si>
  <si>
    <t>код</t>
  </si>
  <si>
    <t>ч.</t>
  </si>
  <si>
    <t>горючее</t>
  </si>
  <si>
    <t>выдано, л</t>
  </si>
  <si>
    <t>остаток при</t>
  </si>
  <si>
    <t>сдано, л</t>
  </si>
  <si>
    <t>код марки</t>
  </si>
  <si>
    <t>выезде, л</t>
  </si>
  <si>
    <t>ПОДПИСЬ</t>
  </si>
  <si>
    <t>заправщика</t>
  </si>
  <si>
    <t>механика</t>
  </si>
  <si>
    <t>Диспетчер</t>
  </si>
  <si>
    <t>ПУТЕВОЙ ЛИСТ</t>
  </si>
  <si>
    <t xml:space="preserve">Срок действия: с </t>
  </si>
  <si>
    <t>по ОКПО</t>
  </si>
  <si>
    <t>Бригада</t>
  </si>
  <si>
    <t>Государственный регистрационный номер</t>
  </si>
  <si>
    <t>Гаражный номер</t>
  </si>
  <si>
    <t>Табельный номер</t>
  </si>
  <si>
    <t>Движение горючего, л</t>
  </si>
  <si>
    <t>двигателя</t>
  </si>
  <si>
    <t>Возвращение ТС
с линии</t>
  </si>
  <si>
    <t>диспетчера</t>
  </si>
  <si>
    <t>При возвращении автомобиль</t>
  </si>
  <si>
    <t>Сдал водитель</t>
  </si>
  <si>
    <t>Медициский работник</t>
  </si>
  <si>
    <t>наименование</t>
  </si>
  <si>
    <t>Таксировщик</t>
  </si>
  <si>
    <t>расход горючего, л</t>
  </si>
  <si>
    <t>время в наряде, ч. мин.</t>
  </si>
  <si>
    <t>сумма, руб. коп.</t>
  </si>
  <si>
    <t>по норме</t>
  </si>
  <si>
    <t>всего</t>
  </si>
  <si>
    <t>Простои на линии</t>
  </si>
  <si>
    <t>начало</t>
  </si>
  <si>
    <t>окончание</t>
  </si>
  <si>
    <t>Таксировка</t>
  </si>
  <si>
    <t>Форма № 4-С</t>
  </si>
  <si>
    <t>Место для штампа                          организации</t>
  </si>
  <si>
    <t>грузового автомобиля</t>
  </si>
  <si>
    <t>0345004</t>
  </si>
  <si>
    <t>Тип, марка, модель ТС</t>
  </si>
  <si>
    <t>Код</t>
  </si>
  <si>
    <t>Режим  работы</t>
  </si>
  <si>
    <t>Прицеп 1</t>
  </si>
  <si>
    <t>(марка, модель)</t>
  </si>
  <si>
    <t>Прицеп 2</t>
  </si>
  <si>
    <t>Сведения о перевозке</t>
  </si>
  <si>
    <t>Время работы, ч. мин.</t>
  </si>
  <si>
    <t>коэффициент изменения нормы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</si>
  <si>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</si>
  <si>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возвраще-нии, л</t>
  </si>
  <si>
    <t>спецоборудо- вания</t>
  </si>
  <si>
    <t>Сопровождающие лица:</t>
  </si>
  <si>
    <t>Водительское удостоверение проверил, задание выдал, выдать горючего  ______________________________________ литров</t>
  </si>
  <si>
    <t>в чье распоряжение (наиме- нование и адрес заказчика)</t>
  </si>
  <si>
    <t>время прибытия, ч. мин.</t>
  </si>
  <si>
    <t>адрес пункта</t>
  </si>
  <si>
    <t>наименование груза</t>
  </si>
  <si>
    <t>количество ездок</t>
  </si>
  <si>
    <t>расстояние, км</t>
  </si>
  <si>
    <t>перевезти                    тонн</t>
  </si>
  <si>
    <t>погрузки</t>
  </si>
  <si>
    <t>разгрузки</t>
  </si>
  <si>
    <t xml:space="preserve">Контролер 
технического
состояния 
транспортных средств </t>
  </si>
  <si>
    <t>исправен /  неисправен</t>
  </si>
  <si>
    <r>
      <rPr>
        <sz val="7"/>
        <color theme="1"/>
        <rFont val="Times New Roman"/>
      </rPr>
      <t xml:space="preserve">Сдал  </t>
    </r>
    <r>
      <rPr>
        <sz val="7"/>
        <color theme="1"/>
        <rFont val="Times New Roman"/>
      </rPr>
      <t>водитель</t>
    </r>
  </si>
  <si>
    <t>Принял  механик</t>
  </si>
  <si>
    <t>Оборотная сторона формы № 4-С</t>
  </si>
  <si>
    <t>П О С Л Е Д О В А Т Е Л Ь Н О С Т Ь   В Ы П О Л Н Е Н И Я   З А Д А Н И Я</t>
  </si>
  <si>
    <t>Наименование грузоотправителя (грузополучателя)</t>
  </si>
  <si>
    <t>Подпись и печать грузоотправителя (грузополучателя)</t>
  </si>
  <si>
    <t>пункт погрузки, разгрузки
и перецепки прицепов</t>
  </si>
  <si>
    <t>номер ездки</t>
  </si>
  <si>
    <t>прибытие</t>
  </si>
  <si>
    <t>убытие</t>
  </si>
  <si>
    <t>номер прицепа</t>
  </si>
  <si>
    <t>номера приложенных товарно-транспортных документов
(ТТД)</t>
  </si>
  <si>
    <t>прибывших</t>
  </si>
  <si>
    <t>убывших</t>
  </si>
  <si>
    <t>порожний пробег прицепа</t>
  </si>
  <si>
    <t>1</t>
  </si>
  <si>
    <t>Всего</t>
  </si>
  <si>
    <t>ТТД в количестве</t>
  </si>
  <si>
    <t>шт.</t>
  </si>
  <si>
    <t>(прописью)</t>
  </si>
  <si>
    <t>Принял диспетчер</t>
  </si>
  <si>
    <t>Особые отметки:</t>
  </si>
  <si>
    <t>Подпись
ответст- венного лица</t>
  </si>
  <si>
    <t>причина</t>
  </si>
  <si>
    <t>дата (число, месяц), время, ч. мин.</t>
  </si>
  <si>
    <t>Р Е З У Л Ь Т А Т Ы   Р А Б О Т Ы   А В Т О М О Б И Л Я   И   П Р И Ц Е П О В</t>
  </si>
  <si>
    <t>количество</t>
  </si>
  <si>
    <t>пробег, км</t>
  </si>
  <si>
    <t>перевезено, т</t>
  </si>
  <si>
    <t>выполнено, ткм</t>
  </si>
  <si>
    <t>зарплата</t>
  </si>
  <si>
    <t>факти- чески</t>
  </si>
  <si>
    <t>в том числе автомобиля</t>
  </si>
  <si>
    <t>ездок</t>
  </si>
  <si>
    <t>заездов</t>
  </si>
  <si>
    <t>общий</t>
  </si>
  <si>
    <t>в том числе с грузом</t>
  </si>
  <si>
    <t>в том числе на прице- пах</t>
  </si>
  <si>
    <t>автомо-биля</t>
  </si>
  <si>
    <t>прицепа</t>
  </si>
  <si>
    <t>в движении</t>
  </si>
  <si>
    <t>в простое</t>
  </si>
  <si>
    <t>автомо- биля</t>
  </si>
  <si>
    <t>под погрузкой, разгрузкой</t>
  </si>
  <si>
    <t>по техническим неисправностям</t>
  </si>
  <si>
    <t>сверхнормат.</t>
  </si>
  <si>
    <t>Коды марок:</t>
  </si>
  <si>
    <t>Автомобиля</t>
  </si>
  <si>
    <t>Прицепов</t>
  </si>
  <si>
    <t>Автомобиль, дни в работе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</si>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</sst>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8" x14ac:knownFonts="1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b/>
      <sz val="10"/>
      <color theme="1"/>
      <name val="Times New Roman"/>
    </font>
    <font>
      <sz val="11"/>
      <color theme="1"/>
      <name val="Times New Roman"/>
    </font>
    <font>
      <sz val="6"/>
      <color rgb="FFFFFFFF"/>
      <name val="Times New Roman"/>
    </font>
    <font>
      <b/>
      <sz val="11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7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14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double">
        <color rgb="FF000000"/>
      </right>
      <top style="medium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/>
      <diagonal/>
    </border>
    <border>
      <left style="double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4">
    <xf numFmtId="0" fontId="0" fillId="0" borderId="0" xfId="0" applyFont="1" applyAlignment="1"/>
    <xf numFmtId="0" fontId="2" fillId="0" borderId="0" xfId="0" applyFont="1" applyAlignment="1">
      <alignment vertical="center"/>
    </xf>
    <xf numFmtId="0" fontId="5" fillId="0" borderId="0" xfId="0" applyFont="1" applyAlignment="1"/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7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center" vertical="top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/>
    <xf numFmtId="0" fontId="9" fillId="0" borderId="0" xfId="0" applyFont="1" applyAlignment="1">
      <alignment horizontal="right" vertical="center"/>
    </xf>
    <xf numFmtId="49" fontId="9" fillId="0" borderId="69" xfId="0" applyNumberFormat="1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center"/>
    </xf>
    <xf numFmtId="49" fontId="9" fillId="0" borderId="7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9" fillId="0" borderId="0" xfId="0" applyNumberFormat="1" applyFont="1" applyAlignment="1"/>
    <xf numFmtId="0" fontId="10" fillId="2" borderId="2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55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9" fillId="0" borderId="0" xfId="0" applyFont="1" applyAlignment="1"/>
    <xf numFmtId="0" fontId="9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10" fillId="2" borderId="7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9" fontId="9" fillId="0" borderId="0" xfId="0" applyNumberFormat="1" applyFont="1" applyAlignment="1">
      <alignment vertical="center"/>
    </xf>
    <xf numFmtId="0" fontId="2" fillId="0" borderId="18" xfId="0" applyFont="1" applyBorder="1"/>
    <xf numFmtId="0" fontId="2" fillId="0" borderId="19" xfId="0" applyFont="1" applyBorder="1"/>
    <xf numFmtId="0" fontId="5" fillId="0" borderId="19" xfId="0" applyFont="1" applyBorder="1" applyAlignme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34" xfId="0" applyFont="1" applyBorder="1" applyAlignment="1"/>
    <xf numFmtId="0" fontId="9" fillId="0" borderId="34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vertical="top" wrapText="1"/>
    </xf>
    <xf numFmtId="0" fontId="9" fillId="0" borderId="32" xfId="0" applyFont="1" applyBorder="1" applyAlignment="1"/>
    <xf numFmtId="0" fontId="5" fillId="0" borderId="5" xfId="0" applyFont="1" applyBorder="1" applyAlignment="1"/>
    <xf numFmtId="0" fontId="9" fillId="0" borderId="5" xfId="0" applyFont="1" applyBorder="1" applyAlignment="1"/>
    <xf numFmtId="0" fontId="9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vertical="top"/>
    </xf>
    <xf numFmtId="0" fontId="9" fillId="0" borderId="63" xfId="0" applyFont="1" applyBorder="1" applyAlignment="1"/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top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/>
    <xf numFmtId="0" fontId="5" fillId="0" borderId="0" xfId="0" applyFont="1" applyAlignment="1">
      <alignment horizontal="center" vertical="center" wrapText="1"/>
    </xf>
    <xf numFmtId="0" fontId="8" fillId="0" borderId="6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76" xfId="0" applyFont="1" applyBorder="1" applyAlignment="1">
      <alignment horizontal="left" vertical="center"/>
    </xf>
    <xf numFmtId="0" fontId="7" fillId="0" borderId="36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" fillId="0" borderId="0" xfId="0" applyFont="1"/>
    <xf numFmtId="0" fontId="2" fillId="0" borderId="14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2" borderId="95" xfId="0" applyFont="1" applyFill="1" applyBorder="1" applyAlignment="1">
      <alignment vertical="center"/>
    </xf>
    <xf numFmtId="0" fontId="22" fillId="2" borderId="96" xfId="0" applyFont="1" applyFill="1" applyBorder="1" applyAlignment="1">
      <alignment vertical="center"/>
    </xf>
    <xf numFmtId="0" fontId="2" fillId="0" borderId="0" xfId="0" applyFont="1" applyAlignment="1"/>
    <xf numFmtId="0" fontId="21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97" xfId="0" applyNumberFormat="1" applyFont="1" applyBorder="1"/>
    <xf numFmtId="164" fontId="2" fillId="0" borderId="98" xfId="0" applyNumberFormat="1" applyFont="1" applyBorder="1"/>
    <xf numFmtId="0" fontId="21" fillId="0" borderId="98" xfId="0" applyFont="1" applyBorder="1" applyAlignment="1"/>
    <xf numFmtId="0" fontId="2" fillId="0" borderId="98" xfId="0" applyFont="1" applyBorder="1"/>
    <xf numFmtId="0" fontId="2" fillId="0" borderId="99" xfId="0" applyFont="1" applyBorder="1"/>
    <xf numFmtId="0" fontId="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20" fontId="22" fillId="0" borderId="0" xfId="0" applyNumberFormat="1" applyFont="1" applyAlignment="1">
      <alignment vertical="center"/>
    </xf>
    <xf numFmtId="20" fontId="22" fillId="4" borderId="0" xfId="0" applyNumberFormat="1" applyFont="1" applyFill="1" applyAlignment="1">
      <alignment vertical="center"/>
    </xf>
    <xf numFmtId="164" fontId="22" fillId="2" borderId="0" xfId="0" applyNumberFormat="1" applyFont="1" applyFill="1" applyAlignment="1">
      <alignment vertical="center"/>
    </xf>
    <xf numFmtId="164" fontId="22" fillId="4" borderId="0" xfId="0" applyNumberFormat="1" applyFont="1" applyFill="1" applyAlignment="1">
      <alignment vertical="center"/>
    </xf>
    <xf numFmtId="20" fontId="22" fillId="2" borderId="0" xfId="0" applyNumberFormat="1" applyFont="1" applyFill="1" applyAlignment="1">
      <alignment vertical="center"/>
    </xf>
    <xf numFmtId="20" fontId="22" fillId="3" borderId="0" xfId="0" applyNumberFormat="1" applyFont="1" applyFill="1" applyAlignment="1">
      <alignment vertical="center"/>
    </xf>
    <xf numFmtId="0" fontId="22" fillId="2" borderId="0" xfId="0" applyFont="1" applyFill="1" applyAlignment="1">
      <alignment horizontal="left" vertical="center"/>
    </xf>
    <xf numFmtId="164" fontId="2" fillId="0" borderId="91" xfId="0" applyNumberFormat="1" applyFont="1" applyBorder="1"/>
    <xf numFmtId="164" fontId="2" fillId="0" borderId="39" xfId="0" applyNumberFormat="1" applyFont="1" applyBorder="1"/>
    <xf numFmtId="0" fontId="21" fillId="0" borderId="39" xfId="0" applyFont="1" applyBorder="1" applyAlignment="1"/>
    <xf numFmtId="0" fontId="2" fillId="0" borderId="39" xfId="0" applyFont="1" applyBorder="1"/>
    <xf numFmtId="0" fontId="2" fillId="0" borderId="92" xfId="0" applyFont="1" applyBorder="1"/>
    <xf numFmtId="164" fontId="22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67" xfId="0" applyFont="1" applyBorder="1" applyAlignment="1">
      <alignment wrapText="1"/>
    </xf>
    <xf numFmtId="49" fontId="2" fillId="4" borderId="66" xfId="0" applyNumberFormat="1" applyFont="1" applyFill="1" applyBorder="1" applyAlignment="1"/>
    <xf numFmtId="49" fontId="2" fillId="4" borderId="67" xfId="0" applyNumberFormat="1" applyFont="1" applyFill="1" applyBorder="1"/>
    <xf numFmtId="49" fontId="2" fillId="4" borderId="68" xfId="0" applyNumberFormat="1" applyFont="1" applyFill="1" applyBorder="1"/>
    <xf numFmtId="0" fontId="2" fillId="0" borderId="67" xfId="0" applyFont="1" applyBorder="1"/>
    <xf numFmtId="0" fontId="23" fillId="0" borderId="0" xfId="0" applyFont="1" applyAlignment="1"/>
    <xf numFmtId="164" fontId="2" fillId="4" borderId="68" xfId="0" applyNumberFormat="1" applyFont="1" applyFill="1" applyBorder="1"/>
    <xf numFmtId="0" fontId="2" fillId="4" borderId="67" xfId="0" applyFont="1" applyFill="1" applyBorder="1"/>
    <xf numFmtId="0" fontId="2" fillId="2" borderId="68" xfId="0" applyFont="1" applyFill="1" applyBorder="1"/>
    <xf numFmtId="0" fontId="2" fillId="2" borderId="0" xfId="0" applyFont="1" applyFill="1" applyAlignment="1">
      <alignment wrapText="1"/>
    </xf>
    <xf numFmtId="0" fontId="2" fillId="0" borderId="68" xfId="0" applyFont="1" applyBorder="1" applyAlignment="1">
      <alignment wrapText="1"/>
    </xf>
    <xf numFmtId="0" fontId="2" fillId="2" borderId="68" xfId="0" applyFont="1" applyFill="1" applyBorder="1" applyAlignment="1">
      <alignment wrapText="1"/>
    </xf>
    <xf numFmtId="0" fontId="2" fillId="0" borderId="68" xfId="0" applyFont="1" applyBorder="1"/>
    <xf numFmtId="0" fontId="2" fillId="0" borderId="41" xfId="0" applyFont="1" applyBorder="1" applyAlignment="1">
      <alignment wrapText="1"/>
    </xf>
    <xf numFmtId="0" fontId="2" fillId="0" borderId="42" xfId="0" applyFont="1" applyBorder="1"/>
    <xf numFmtId="0" fontId="2" fillId="0" borderId="43" xfId="0" applyFont="1" applyBorder="1"/>
    <xf numFmtId="0" fontId="2" fillId="0" borderId="65" xfId="0" applyFont="1" applyBorder="1" applyAlignment="1">
      <alignment horizontal="center"/>
    </xf>
    <xf numFmtId="0" fontId="2" fillId="0" borderId="44" xfId="0" applyFont="1" applyBorder="1" applyAlignment="1">
      <alignment horizontal="left"/>
    </xf>
    <xf numFmtId="0" fontId="2" fillId="0" borderId="66" xfId="0" applyFont="1" applyBorder="1" applyAlignment="1">
      <alignment horizontal="center"/>
    </xf>
    <xf numFmtId="49" fontId="2" fillId="0" borderId="50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8" xfId="0" applyNumberFormat="1" applyFont="1" applyFill="1" applyBorder="1"/>
    <xf numFmtId="49" fontId="2" fillId="0" borderId="69" xfId="0" applyNumberFormat="1" applyFont="1" applyBorder="1" applyAlignment="1">
      <alignment wrapText="1"/>
    </xf>
    <xf numFmtId="49" fontId="2" fillId="0" borderId="23" xfId="0" applyNumberFormat="1" applyFont="1" applyBorder="1" applyAlignment="1">
      <alignment wrapText="1"/>
    </xf>
    <xf numFmtId="49" fontId="2" fillId="4" borderId="92" xfId="0" applyNumberFormat="1" applyFont="1" applyFill="1" applyBorder="1"/>
    <xf numFmtId="0" fontId="2" fillId="4" borderId="0" xfId="0" applyFont="1" applyFill="1"/>
    <xf numFmtId="1" fontId="2" fillId="4" borderId="92" xfId="0" applyNumberFormat="1" applyFont="1" applyFill="1" applyBorder="1" applyAlignment="1">
      <alignment horizontal="left"/>
    </xf>
    <xf numFmtId="0" fontId="2" fillId="0" borderId="71" xfId="0" applyFont="1" applyBorder="1"/>
    <xf numFmtId="0" fontId="2" fillId="0" borderId="72" xfId="0" applyFont="1" applyBorder="1"/>
    <xf numFmtId="49" fontId="2" fillId="0" borderId="68" xfId="0" applyNumberFormat="1" applyFont="1" applyBorder="1"/>
    <xf numFmtId="164" fontId="2" fillId="0" borderId="93" xfId="0" applyNumberFormat="1" applyFont="1" applyBorder="1"/>
    <xf numFmtId="164" fontId="2" fillId="0" borderId="100" xfId="0" applyNumberFormat="1" applyFont="1" applyBorder="1"/>
    <xf numFmtId="0" fontId="21" fillId="0" borderId="100" xfId="0" applyFont="1" applyBorder="1" applyAlignment="1"/>
    <xf numFmtId="0" fontId="2" fillId="0" borderId="100" xfId="0" applyFont="1" applyBorder="1"/>
    <xf numFmtId="0" fontId="2" fillId="0" borderId="94" xfId="0" applyFont="1" applyBorder="1"/>
    <xf numFmtId="0" fontId="2" fillId="0" borderId="41" xfId="0" applyFont="1" applyBorder="1"/>
    <xf numFmtId="0" fontId="22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22" fillId="0" borderId="0" xfId="0" applyFont="1" applyAlignment="1"/>
    <xf numFmtId="0" fontId="24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90" xfId="0" applyFont="1" applyBorder="1" applyAlignment="1"/>
    <xf numFmtId="0" fontId="1" fillId="0" borderId="18" xfId="0" applyFont="1" applyBorder="1" applyAlignment="1"/>
    <xf numFmtId="0" fontId="1" fillId="0" borderId="113" xfId="0" applyFont="1" applyBorder="1" applyAlignment="1"/>
    <xf numFmtId="0" fontId="9" fillId="0" borderId="105" xfId="0" applyFont="1" applyBorder="1" applyAlignment="1">
      <alignment horizontal="center" vertical="center"/>
    </xf>
    <xf numFmtId="0" fontId="10" fillId="0" borderId="106" xfId="0" applyFont="1" applyBorder="1" applyAlignment="1">
      <alignment vertical="center"/>
    </xf>
    <xf numFmtId="0" fontId="10" fillId="0" borderId="112" xfId="0" applyFont="1" applyBorder="1" applyAlignment="1">
      <alignment vertical="top"/>
    </xf>
    <xf numFmtId="0" fontId="1" fillId="0" borderId="31" xfId="0" applyFont="1" applyBorder="1" applyAlignment="1"/>
    <xf numFmtId="0" fontId="1" fillId="0" borderId="34" xfId="0" applyFont="1" applyBorder="1" applyAlignment="1"/>
    <xf numFmtId="0" fontId="10" fillId="0" borderId="101" xfId="0" applyFont="1" applyBorder="1" applyAlignment="1">
      <alignment vertical="top"/>
    </xf>
    <xf numFmtId="0" fontId="0" fillId="0" borderId="102" xfId="0" applyFont="1" applyBorder="1" applyAlignment="1"/>
    <xf numFmtId="0" fontId="0" fillId="0" borderId="103" xfId="0" applyFont="1" applyBorder="1" applyAlignment="1"/>
    <xf numFmtId="0" fontId="12" fillId="0" borderId="56" xfId="0" applyFont="1" applyBorder="1" applyAlignment="1">
      <alignment horizontal="left"/>
    </xf>
    <xf numFmtId="0" fontId="1" fillId="0" borderId="57" xfId="0" applyFont="1" applyBorder="1"/>
    <xf numFmtId="0" fontId="1" fillId="0" borderId="58" xfId="0" applyFont="1" applyBorder="1"/>
    <xf numFmtId="0" fontId="1" fillId="0" borderId="59" xfId="0" applyFont="1" applyBorder="1"/>
    <xf numFmtId="0" fontId="0" fillId="0" borderId="0" xfId="0" applyFont="1" applyAlignment="1"/>
    <xf numFmtId="0" fontId="1" fillId="0" borderId="45" xfId="0" applyFont="1" applyBorder="1"/>
    <xf numFmtId="0" fontId="1" fillId="0" borderId="60" xfId="0" applyFont="1" applyBorder="1"/>
    <xf numFmtId="0" fontId="1" fillId="0" borderId="61" xfId="0" applyFont="1" applyBorder="1"/>
    <xf numFmtId="0" fontId="1" fillId="0" borderId="62" xfId="0" applyFont="1" applyBorder="1"/>
    <xf numFmtId="0" fontId="7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" fillId="0" borderId="14" xfId="0" applyFont="1" applyBorder="1"/>
    <xf numFmtId="0" fontId="9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1" fillId="0" borderId="5" xfId="0" applyFont="1" applyBorder="1"/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5" xfId="0" applyFont="1" applyBorder="1" applyAlignment="1"/>
    <xf numFmtId="49" fontId="7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0" borderId="0" xfId="0" applyFont="1" applyAlignment="1"/>
    <xf numFmtId="0" fontId="5" fillId="0" borderId="0" xfId="0" applyFont="1" applyAlignment="1">
      <alignment vertical="top"/>
    </xf>
    <xf numFmtId="0" fontId="13" fillId="0" borderId="56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9" fontId="9" fillId="0" borderId="46" xfId="0" applyNumberFormat="1" applyFont="1" applyBorder="1" applyAlignment="1">
      <alignment horizontal="center" vertical="center"/>
    </xf>
    <xf numFmtId="0" fontId="1" fillId="0" borderId="47" xfId="0" applyFont="1" applyBorder="1"/>
    <xf numFmtId="0" fontId="1" fillId="0" borderId="48" xfId="0" applyFont="1" applyBorder="1"/>
    <xf numFmtId="0" fontId="5" fillId="2" borderId="24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5" fillId="2" borderId="22" xfId="0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0" fillId="0" borderId="108" xfId="0" applyFont="1" applyBorder="1" applyAlignment="1">
      <alignment horizontal="center" vertical="center"/>
    </xf>
    <xf numFmtId="0" fontId="0" fillId="0" borderId="104" xfId="0" applyFont="1" applyBorder="1" applyAlignment="1"/>
    <xf numFmtId="0" fontId="0" fillId="0" borderId="107" xfId="0" applyFont="1" applyBorder="1" applyAlignment="1"/>
    <xf numFmtId="0" fontId="0" fillId="0" borderId="111" xfId="0" applyFont="1" applyBorder="1" applyAlignment="1"/>
    <xf numFmtId="0" fontId="0" fillId="0" borderId="109" xfId="0" applyFont="1" applyBorder="1" applyAlignment="1"/>
    <xf numFmtId="0" fontId="0" fillId="0" borderId="110" xfId="0" applyFont="1" applyBorder="1" applyAlignment="1"/>
    <xf numFmtId="0" fontId="9" fillId="0" borderId="0" xfId="0" applyFont="1" applyAlignment="1">
      <alignment vertical="top" wrapText="1"/>
    </xf>
    <xf numFmtId="0" fontId="1" fillId="0" borderId="19" xfId="0" applyFont="1" applyBorder="1"/>
    <xf numFmtId="0" fontId="9" fillId="0" borderId="0" xfId="0" applyFont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1" fillId="0" borderId="55" xfId="0" applyFont="1" applyBorder="1"/>
    <xf numFmtId="0" fontId="1" fillId="0" borderId="4" xfId="0" applyFont="1" applyBorder="1"/>
    <xf numFmtId="0" fontId="1" fillId="0" borderId="6" xfId="0" applyFont="1" applyBorder="1"/>
    <xf numFmtId="49" fontId="5" fillId="0" borderId="18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49" fontId="9" fillId="0" borderId="67" xfId="0" applyNumberFormat="1" applyFont="1" applyBorder="1" applyAlignment="1">
      <alignment horizontal="center" vertical="center"/>
    </xf>
    <xf numFmtId="0" fontId="1" fillId="0" borderId="68" xfId="0" applyFont="1" applyBorder="1"/>
    <xf numFmtId="0" fontId="1" fillId="0" borderId="41" xfId="0" applyFont="1" applyBorder="1"/>
    <xf numFmtId="0" fontId="1" fillId="0" borderId="42" xfId="0" applyFont="1" applyBorder="1"/>
    <xf numFmtId="0" fontId="1" fillId="0" borderId="43" xfId="0" applyFont="1" applyBorder="1"/>
    <xf numFmtId="49" fontId="5" fillId="2" borderId="18" xfId="0" applyNumberFormat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8" xfId="0" applyFont="1" applyBorder="1"/>
    <xf numFmtId="0" fontId="1" fillId="0" borderId="31" xfId="0" applyFont="1" applyBorder="1"/>
    <xf numFmtId="0" fontId="1" fillId="0" borderId="34" xfId="0" applyFont="1" applyBorder="1"/>
    <xf numFmtId="0" fontId="1" fillId="0" borderId="40" xfId="0" applyFont="1" applyBorder="1"/>
    <xf numFmtId="0" fontId="5" fillId="2" borderId="16" xfId="0" applyFont="1" applyFill="1" applyBorder="1" applyAlignment="1">
      <alignment horizontal="center" vertical="center"/>
    </xf>
    <xf numFmtId="0" fontId="1" fillId="0" borderId="20" xfId="0" applyFont="1" applyBorder="1"/>
    <xf numFmtId="0" fontId="1" fillId="0" borderId="33" xfId="0" applyFont="1" applyBorder="1"/>
    <xf numFmtId="0" fontId="9" fillId="0" borderId="21" xfId="0" applyFont="1" applyBorder="1" applyAlignment="1">
      <alignment horizontal="left" wrapText="1"/>
    </xf>
    <xf numFmtId="0" fontId="9" fillId="0" borderId="24" xfId="0" applyFont="1" applyBorder="1" applyAlignment="1">
      <alignment horizontal="left" wrapText="1"/>
    </xf>
    <xf numFmtId="0" fontId="1" fillId="0" borderId="25" xfId="0" applyFont="1" applyBorder="1"/>
    <xf numFmtId="0" fontId="9" fillId="0" borderId="22" xfId="0" applyFont="1" applyBorder="1" applyAlignment="1">
      <alignment horizontal="left" wrapText="1"/>
    </xf>
    <xf numFmtId="0" fontId="5" fillId="0" borderId="2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0" borderId="50" xfId="0" applyFont="1" applyBorder="1"/>
    <xf numFmtId="0" fontId="1" fillId="0" borderId="51" xfId="0" applyFont="1" applyBorder="1"/>
    <xf numFmtId="49" fontId="5" fillId="2" borderId="13" xfId="0" applyNumberFormat="1" applyFont="1" applyFill="1" applyBorder="1" applyAlignment="1">
      <alignment horizontal="center" vertical="center" wrapText="1"/>
    </xf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31" xfId="0" applyFont="1" applyBorder="1" applyAlignment="1">
      <alignment wrapText="1"/>
    </xf>
    <xf numFmtId="0" fontId="1" fillId="0" borderId="34" xfId="0" applyFont="1" applyBorder="1" applyAlignment="1">
      <alignment wrapText="1"/>
    </xf>
    <xf numFmtId="0" fontId="1" fillId="0" borderId="40" xfId="0" applyFont="1" applyBorder="1" applyAlignment="1">
      <alignment wrapText="1"/>
    </xf>
    <xf numFmtId="0" fontId="9" fillId="0" borderId="21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32" xfId="0" applyFont="1" applyBorder="1"/>
    <xf numFmtId="0" fontId="7" fillId="0" borderId="4" xfId="0" applyFont="1" applyBorder="1" applyAlignment="1">
      <alignment horizontal="left" wrapText="1"/>
    </xf>
    <xf numFmtId="0" fontId="1" fillId="0" borderId="8" xfId="0" applyFont="1" applyBorder="1"/>
    <xf numFmtId="0" fontId="7" fillId="0" borderId="4" xfId="0" applyFont="1" applyBorder="1" applyAlignment="1">
      <alignment horizontal="center"/>
    </xf>
    <xf numFmtId="0" fontId="9" fillId="0" borderId="5" xfId="0" applyFont="1" applyBorder="1" applyAlignment="1">
      <alignment horizontal="left" wrapText="1"/>
    </xf>
    <xf numFmtId="0" fontId="5" fillId="0" borderId="0" xfId="0" applyFont="1" applyAlignment="1">
      <alignment vertical="top" wrapText="1"/>
    </xf>
    <xf numFmtId="0" fontId="11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" fillId="0" borderId="12" xfId="0" applyFont="1" applyBorder="1"/>
    <xf numFmtId="0" fontId="1" fillId="0" borderId="10" xfId="0" applyFont="1" applyBorder="1"/>
    <xf numFmtId="0" fontId="9" fillId="0" borderId="26" xfId="0" applyFont="1" applyBorder="1" applyAlignment="1">
      <alignment horizontal="left" wrapText="1"/>
    </xf>
    <xf numFmtId="0" fontId="1" fillId="0" borderId="27" xfId="0" applyFont="1" applyBorder="1"/>
    <xf numFmtId="0" fontId="1" fillId="0" borderId="28" xfId="0" applyFont="1" applyBorder="1"/>
    <xf numFmtId="0" fontId="9" fillId="0" borderId="29" xfId="0" applyFont="1" applyBorder="1" applyAlignment="1">
      <alignment horizontal="left" wrapText="1"/>
    </xf>
    <xf numFmtId="0" fontId="1" fillId="0" borderId="30" xfId="0" applyFont="1" applyBorder="1"/>
    <xf numFmtId="0" fontId="9" fillId="0" borderId="80" xfId="0" applyFont="1" applyBorder="1" applyAlignment="1">
      <alignment horizontal="center"/>
    </xf>
    <xf numFmtId="0" fontId="1" fillId="0" borderId="53" xfId="0" applyFont="1" applyBorder="1"/>
    <xf numFmtId="0" fontId="1" fillId="0" borderId="81" xfId="0" applyFont="1" applyBorder="1"/>
    <xf numFmtId="0" fontId="9" fillId="0" borderId="13" xfId="0" applyFont="1" applyBorder="1" applyAlignment="1">
      <alignment horizontal="center"/>
    </xf>
    <xf numFmtId="0" fontId="5" fillId="0" borderId="36" xfId="0" applyFont="1" applyBorder="1" applyAlignment="1">
      <alignment horizontal="left" vertical="top" wrapText="1"/>
    </xf>
    <xf numFmtId="0" fontId="1" fillId="0" borderId="36" xfId="0" applyFont="1" applyBorder="1"/>
    <xf numFmtId="0" fontId="9" fillId="0" borderId="87" xfId="0" applyFont="1" applyBorder="1" applyAlignment="1">
      <alignment horizontal="center"/>
    </xf>
    <xf numFmtId="0" fontId="1" fillId="0" borderId="49" xfId="0" applyFont="1" applyBorder="1"/>
    <xf numFmtId="0" fontId="1" fillId="0" borderId="88" xfId="0" applyFont="1" applyBorder="1"/>
    <xf numFmtId="0" fontId="9" fillId="0" borderId="26" xfId="0" applyFont="1" applyBorder="1" applyAlignment="1">
      <alignment horizontal="center"/>
    </xf>
    <xf numFmtId="0" fontId="5" fillId="0" borderId="0" xfId="0" applyFont="1" applyAlignment="1">
      <alignment horizontal="left" vertical="top"/>
    </xf>
    <xf numFmtId="0" fontId="5" fillId="0" borderId="2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7" fillId="0" borderId="9" xfId="0" applyFont="1" applyBorder="1" applyAlignment="1">
      <alignment horizontal="left" wrapText="1"/>
    </xf>
    <xf numFmtId="0" fontId="1" fillId="0" borderId="64" xfId="0" applyFont="1" applyBorder="1"/>
    <xf numFmtId="0" fontId="5" fillId="0" borderId="20" xfId="0" applyFont="1" applyBorder="1" applyAlignment="1">
      <alignment horizontal="center" vertical="center"/>
    </xf>
    <xf numFmtId="0" fontId="1" fillId="0" borderId="7" xfId="0" applyFont="1" applyBorder="1"/>
    <xf numFmtId="0" fontId="5" fillId="0" borderId="2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7" fillId="0" borderId="11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9" fillId="0" borderId="4" xfId="0" applyFont="1" applyBorder="1" applyAlignment="1">
      <alignment horizontal="center"/>
    </xf>
    <xf numFmtId="0" fontId="5" fillId="0" borderId="26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1" fillId="0" borderId="37" xfId="0" applyFont="1" applyBorder="1"/>
    <xf numFmtId="0" fontId="10" fillId="2" borderId="20" xfId="0" applyFont="1" applyFill="1" applyBorder="1" applyAlignment="1">
      <alignment horizontal="center" vertical="center"/>
    </xf>
    <xf numFmtId="0" fontId="1" fillId="0" borderId="4" xfId="0" applyFont="1" applyBorder="1" applyAlignment="1">
      <alignment wrapText="1"/>
    </xf>
    <xf numFmtId="0" fontId="1" fillId="0" borderId="89" xfId="0" applyFont="1" applyBorder="1" applyAlignment="1">
      <alignment wrapText="1"/>
    </xf>
    <xf numFmtId="0" fontId="1" fillId="0" borderId="6" xfId="0" applyFont="1" applyBorder="1" applyAlignment="1">
      <alignment wrapText="1"/>
    </xf>
    <xf numFmtId="49" fontId="27" fillId="0" borderId="89" xfId="0" applyNumberFormat="1" applyFont="1" applyBorder="1" applyAlignment="1">
      <alignment horizontal="left" vertical="top"/>
    </xf>
    <xf numFmtId="0" fontId="1" fillId="0" borderId="89" xfId="0" applyFont="1" applyBorder="1" applyAlignment="1">
      <alignment horizontal="left"/>
    </xf>
    <xf numFmtId="0" fontId="16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horizontal="center"/>
    </xf>
    <xf numFmtId="0" fontId="9" fillId="0" borderId="85" xfId="0" applyFont="1" applyBorder="1" applyAlignment="1">
      <alignment horizontal="center" vertical="center"/>
    </xf>
    <xf numFmtId="0" fontId="1" fillId="0" borderId="84" xfId="0" applyFont="1" applyBorder="1"/>
    <xf numFmtId="0" fontId="5" fillId="2" borderId="9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9" fillId="0" borderId="2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9" fillId="0" borderId="71" xfId="0" applyNumberFormat="1" applyFont="1" applyBorder="1" applyAlignment="1">
      <alignment horizontal="center" vertical="center"/>
    </xf>
    <xf numFmtId="0" fontId="1" fillId="0" borderId="72" xfId="0" applyFont="1" applyBorder="1"/>
    <xf numFmtId="49" fontId="9" fillId="0" borderId="0" xfId="0" applyNumberFormat="1" applyFont="1" applyAlignment="1">
      <alignment horizontal="right"/>
    </xf>
    <xf numFmtId="49" fontId="9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7" fillId="0" borderId="16" xfId="0" applyFont="1" applyBorder="1" applyAlignment="1">
      <alignment horizontal="center" vertical="center"/>
    </xf>
    <xf numFmtId="49" fontId="7" fillId="0" borderId="46" xfId="0" applyNumberFormat="1" applyFont="1" applyBorder="1" applyAlignment="1">
      <alignment horizontal="center" vertical="center"/>
    </xf>
    <xf numFmtId="49" fontId="14" fillId="0" borderId="52" xfId="0" applyNumberFormat="1" applyFont="1" applyBorder="1" applyAlignment="1">
      <alignment horizontal="center" vertical="center"/>
    </xf>
    <xf numFmtId="0" fontId="1" fillId="0" borderId="54" xfId="0" applyFont="1" applyBorder="1"/>
    <xf numFmtId="0" fontId="5" fillId="0" borderId="0" xfId="0" applyFont="1" applyAlignment="1">
      <alignment horizontal="right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9" fillId="0" borderId="0" xfId="0" applyFont="1" applyAlignment="1"/>
    <xf numFmtId="0" fontId="19" fillId="0" borderId="5" xfId="0" applyFont="1" applyBorder="1" applyAlignment="1">
      <alignment horizontal="center"/>
    </xf>
    <xf numFmtId="49" fontId="19" fillId="0" borderId="0" xfId="0" applyNumberFormat="1" applyFont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49" fontId="16" fillId="0" borderId="5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4" fillId="0" borderId="0" xfId="0" applyFont="1" applyAlignment="1">
      <alignment horizontal="right"/>
    </xf>
    <xf numFmtId="0" fontId="7" fillId="0" borderId="0" xfId="0" applyFont="1" applyAlignment="1"/>
    <xf numFmtId="0" fontId="7" fillId="0" borderId="52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49" fontId="9" fillId="0" borderId="65" xfId="0" applyNumberFormat="1" applyFont="1" applyBorder="1" applyAlignment="1">
      <alignment horizontal="center"/>
    </xf>
    <xf numFmtId="0" fontId="1" fillId="0" borderId="44" xfId="0" applyFont="1" applyBorder="1"/>
    <xf numFmtId="0" fontId="1" fillId="0" borderId="66" xfId="0" applyFont="1" applyBorder="1"/>
    <xf numFmtId="0" fontId="7" fillId="0" borderId="12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/>
    </xf>
    <xf numFmtId="49" fontId="9" fillId="0" borderId="53" xfId="0" applyNumberFormat="1" applyFont="1" applyBorder="1" applyAlignment="1">
      <alignment horizontal="center"/>
    </xf>
    <xf numFmtId="49" fontId="9" fillId="0" borderId="85" xfId="0" applyNumberFormat="1" applyFont="1" applyBorder="1" applyAlignment="1">
      <alignment horizontal="center"/>
    </xf>
    <xf numFmtId="49" fontId="9" fillId="0" borderId="73" xfId="0" applyNumberFormat="1" applyFont="1" applyBorder="1" applyAlignment="1">
      <alignment horizontal="center"/>
    </xf>
    <xf numFmtId="49" fontId="9" fillId="0" borderId="29" xfId="0" applyNumberFormat="1" applyFont="1" applyBorder="1" applyAlignment="1">
      <alignment horizontal="center"/>
    </xf>
    <xf numFmtId="49" fontId="9" fillId="0" borderId="16" xfId="0" applyNumberFormat="1" applyFont="1" applyBorder="1" applyAlignment="1">
      <alignment horizontal="center"/>
    </xf>
    <xf numFmtId="49" fontId="9" fillId="0" borderId="26" xfId="0" applyNumberFormat="1" applyFont="1" applyBorder="1" applyAlignment="1">
      <alignment horizontal="left" wrapText="1"/>
    </xf>
    <xf numFmtId="49" fontId="9" fillId="0" borderId="26" xfId="0" applyNumberFormat="1" applyFont="1" applyBorder="1" applyAlignment="1">
      <alignment horizontal="center"/>
    </xf>
    <xf numFmtId="0" fontId="1" fillId="0" borderId="75" xfId="0" applyFont="1" applyBorder="1"/>
    <xf numFmtId="0" fontId="7" fillId="0" borderId="69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/>
    </xf>
    <xf numFmtId="0" fontId="9" fillId="0" borderId="85" xfId="0" applyFont="1" applyBorder="1" applyAlignment="1">
      <alignment horizontal="center"/>
    </xf>
    <xf numFmtId="49" fontId="9" fillId="0" borderId="22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1" fillId="0" borderId="70" xfId="0" applyFont="1" applyBorder="1"/>
    <xf numFmtId="49" fontId="9" fillId="0" borderId="21" xfId="0" applyNumberFormat="1" applyFont="1" applyBorder="1" applyAlignment="1">
      <alignment horizontal="left" wrapText="1"/>
    </xf>
    <xf numFmtId="49" fontId="9" fillId="0" borderId="21" xfId="0" applyNumberFormat="1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49" fontId="9" fillId="0" borderId="4" xfId="0" applyNumberFormat="1" applyFont="1" applyBorder="1" applyAlignment="1">
      <alignment horizontal="left" wrapText="1"/>
    </xf>
    <xf numFmtId="49" fontId="9" fillId="0" borderId="4" xfId="0" applyNumberFormat="1" applyFont="1" applyBorder="1" applyAlignment="1">
      <alignment horizontal="center"/>
    </xf>
    <xf numFmtId="0" fontId="9" fillId="0" borderId="77" xfId="0" applyFont="1" applyBorder="1" applyAlignment="1">
      <alignment horizontal="center"/>
    </xf>
    <xf numFmtId="0" fontId="1" fillId="0" borderId="82" xfId="0" applyFont="1" applyBorder="1"/>
    <xf numFmtId="0" fontId="9" fillId="0" borderId="83" xfId="0" applyFont="1" applyBorder="1" applyAlignment="1">
      <alignment horizontal="center"/>
    </xf>
    <xf numFmtId="0" fontId="1" fillId="0" borderId="78" xfId="0" applyFont="1" applyBorder="1"/>
    <xf numFmtId="0" fontId="9" fillId="0" borderId="7" xfId="0" applyFont="1" applyBorder="1" applyAlignment="1">
      <alignment horizontal="center"/>
    </xf>
    <xf numFmtId="0" fontId="7" fillId="0" borderId="21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left" wrapText="1"/>
    </xf>
    <xf numFmtId="49" fontId="9" fillId="0" borderId="9" xfId="0" applyNumberFormat="1" applyFont="1" applyBorder="1" applyAlignment="1">
      <alignment horizontal="center"/>
    </xf>
    <xf numFmtId="49" fontId="9" fillId="0" borderId="47" xfId="0" applyNumberFormat="1" applyFont="1" applyBorder="1" applyAlignment="1">
      <alignment horizontal="center"/>
    </xf>
    <xf numFmtId="49" fontId="9" fillId="0" borderId="83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49" fontId="5" fillId="0" borderId="22" xfId="0" applyNumberFormat="1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49" fontId="10" fillId="0" borderId="65" xfId="0" applyNumberFormat="1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9" fillId="0" borderId="14" xfId="0" applyFont="1" applyBorder="1" applyAlignment="1">
      <alignment horizontal="center" vertical="top"/>
    </xf>
    <xf numFmtId="0" fontId="5" fillId="0" borderId="85" xfId="0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49" fontId="5" fillId="0" borderId="53" xfId="0" applyNumberFormat="1" applyFont="1" applyBorder="1" applyAlignment="1">
      <alignment horizontal="center"/>
    </xf>
    <xf numFmtId="0" fontId="5" fillId="0" borderId="77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49" fontId="7" fillId="0" borderId="47" xfId="0" applyNumberFormat="1" applyFont="1" applyBorder="1" applyAlignment="1">
      <alignment horizontal="center"/>
    </xf>
    <xf numFmtId="49" fontId="7" fillId="0" borderId="83" xfId="0" applyNumberFormat="1" applyFont="1" applyBorder="1" applyAlignment="1">
      <alignment horizontal="center"/>
    </xf>
    <xf numFmtId="49" fontId="7" fillId="0" borderId="74" xfId="0" applyNumberFormat="1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50" xfId="0" applyNumberFormat="1" applyFont="1" applyBorder="1" applyAlignment="1">
      <alignment horizontal="center"/>
    </xf>
    <xf numFmtId="49" fontId="5" fillId="0" borderId="69" xfId="0" applyNumberFormat="1" applyFont="1" applyBorder="1" applyAlignment="1">
      <alignment horizontal="center"/>
    </xf>
    <xf numFmtId="49" fontId="5" fillId="0" borderId="46" xfId="0" applyNumberFormat="1" applyFont="1" applyBorder="1" applyAlignment="1">
      <alignment horizontal="center"/>
    </xf>
    <xf numFmtId="0" fontId="14" fillId="0" borderId="0" xfId="0" applyFont="1" applyAlignment="1"/>
    <xf numFmtId="0" fontId="7" fillId="0" borderId="5" xfId="0" applyFont="1" applyBorder="1" applyAlignment="1"/>
    <xf numFmtId="0" fontId="7" fillId="0" borderId="9" xfId="0" applyFont="1" applyBorder="1" applyAlignment="1">
      <alignment horizontal="center" vertical="top"/>
    </xf>
    <xf numFmtId="0" fontId="7" fillId="0" borderId="5" xfId="0" applyFont="1" applyBorder="1" applyAlignment="1">
      <alignment horizontal="left"/>
    </xf>
    <xf numFmtId="0" fontId="7" fillId="0" borderId="21" xfId="0" applyFont="1" applyBorder="1" applyAlignment="1">
      <alignment horizontal="center"/>
    </xf>
    <xf numFmtId="49" fontId="7" fillId="0" borderId="46" xfId="0" applyNumberFormat="1" applyFont="1" applyBorder="1" applyAlignment="1">
      <alignment horizontal="center"/>
    </xf>
    <xf numFmtId="49" fontId="7" fillId="0" borderId="52" xfId="0" applyNumberFormat="1" applyFont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49" fontId="7" fillId="0" borderId="69" xfId="0" applyNumberFormat="1" applyFont="1" applyBorder="1" applyAlignment="1">
      <alignment horizontal="center"/>
    </xf>
    <xf numFmtId="49" fontId="7" fillId="0" borderId="22" xfId="0" applyNumberFormat="1" applyFont="1" applyBorder="1" applyAlignment="1">
      <alignment horizontal="center"/>
    </xf>
    <xf numFmtId="49" fontId="7" fillId="0" borderId="24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wrapText="1"/>
    </xf>
    <xf numFmtId="0" fontId="1" fillId="0" borderId="79" xfId="0" applyFont="1" applyBorder="1"/>
    <xf numFmtId="49" fontId="7" fillId="0" borderId="4" xfId="0" applyNumberFormat="1" applyFont="1" applyBorder="1" applyAlignment="1">
      <alignment wrapText="1"/>
    </xf>
    <xf numFmtId="49" fontId="7" fillId="0" borderId="21" xfId="0" applyNumberFormat="1" applyFont="1" applyBorder="1" applyAlignment="1">
      <alignment wrapText="1"/>
    </xf>
    <xf numFmtId="49" fontId="7" fillId="0" borderId="26" xfId="0" applyNumberFormat="1" applyFont="1" applyBorder="1" applyAlignment="1">
      <alignment wrapText="1"/>
    </xf>
    <xf numFmtId="49" fontId="7" fillId="0" borderId="53" xfId="0" applyNumberFormat="1" applyFont="1" applyBorder="1" applyAlignment="1">
      <alignment horizontal="center"/>
    </xf>
    <xf numFmtId="49" fontId="7" fillId="0" borderId="85" xfId="0" applyNumberFormat="1" applyFont="1" applyBorder="1" applyAlignment="1">
      <alignment horizontal="center"/>
    </xf>
    <xf numFmtId="49" fontId="7" fillId="0" borderId="73" xfId="0" applyNumberFormat="1" applyFont="1" applyBorder="1" applyAlignment="1">
      <alignment horizontal="center"/>
    </xf>
    <xf numFmtId="0" fontId="9" fillId="0" borderId="9" xfId="0" applyFont="1" applyBorder="1" applyAlignment="1">
      <alignment horizontal="left" wrapText="1"/>
    </xf>
    <xf numFmtId="0" fontId="7" fillId="0" borderId="46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9" fillId="0" borderId="4" xfId="0" applyFont="1" applyBorder="1" applyAlignment="1">
      <alignment horizontal="left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9" fontId="2" fillId="0" borderId="69" xfId="0" applyNumberFormat="1" applyFont="1" applyBorder="1" applyAlignment="1"/>
    <xf numFmtId="0" fontId="2" fillId="0" borderId="67" xfId="0" applyFont="1" applyBorder="1"/>
    <xf numFmtId="0" fontId="2" fillId="0" borderId="67" xfId="0" applyFont="1" applyBorder="1" applyAlignment="1">
      <alignment horizontal="left"/>
    </xf>
    <xf numFmtId="0" fontId="2" fillId="0" borderId="67" xfId="0" applyFont="1" applyBorder="1" applyAlignment="1">
      <alignment wrapText="1"/>
    </xf>
    <xf numFmtId="0" fontId="1" fillId="0" borderId="67" xfId="0" applyFont="1" applyBorder="1"/>
    <xf numFmtId="0" fontId="2" fillId="0" borderId="65" xfId="0" applyFont="1" applyBorder="1" applyAlignment="1"/>
    <xf numFmtId="0" fontId="22" fillId="2" borderId="0" xfId="0" applyFont="1" applyFill="1" applyAlignment="1">
      <alignment vertical="center"/>
    </xf>
    <xf numFmtId="0" fontId="1" fillId="0" borderId="96" xfId="0" applyFont="1" applyBorder="1"/>
    <xf numFmtId="0" fontId="2" fillId="3" borderId="67" xfId="0" applyFont="1" applyFill="1" applyBorder="1"/>
    <xf numFmtId="0" fontId="3" fillId="0" borderId="0" xfId="0" applyFont="1" applyAlignment="1"/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vertical="center"/>
    </xf>
  </cellXfs>
  <cellStyles count="1">
    <cellStyle name="Обычный" xfId="0" builtinId="0"/>
  </cellStyles>
  <dxfs count="8"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72575" cy="6686550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172575" cy="66865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6383A2E-AAC5-4BCF-A5CF-032A2D02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M56"/>
  <sheetViews>
    <sheetView showGridLines="0" tabSelected="1" topLeftCell="AA1" zoomScale="200" zoomScaleNormal="200" workbookViewId="0"/>
  </sheetViews>
  <sheetFormatPr defaultColWidth="14.42578125" defaultRowHeight="15.75" customHeight="1" x14ac:dyDescent="0.2"/>
  <cols>
    <col min="1" max="1" width="2.28515625" customWidth="1"/>
    <col min="2" max="11" width="0.7109375" customWidth="1"/>
    <col min="12" max="12" width="1.28515625" customWidth="1"/>
    <col min="13" max="15" width="0.7109375" customWidth="1"/>
    <col min="16" max="16" width="1" customWidth="1"/>
    <col min="17" max="17" width="0.42578125" customWidth="1"/>
    <col min="18" max="25" width="0.7109375" customWidth="1"/>
    <col min="26" max="26" width="2.7109375" customWidth="1"/>
    <col min="27" max="36" width="0.7109375" customWidth="1"/>
    <col min="37" max="37" width="1.42578125" customWidth="1"/>
    <col min="38" max="49" width="0.7109375" customWidth="1"/>
    <col min="50" max="50" width="1" customWidth="1"/>
    <col min="51" max="52" width="0.7109375" customWidth="1"/>
    <col min="53" max="53" width="0.42578125" customWidth="1"/>
    <col min="54" max="54" width="1" customWidth="1"/>
    <col min="55" max="57" width="0.7109375" customWidth="1"/>
    <col min="58" max="58" width="1.28515625" customWidth="1"/>
    <col min="59" max="74" width="0.7109375" customWidth="1"/>
    <col min="75" max="75" width="1.140625" customWidth="1"/>
    <col min="76" max="76" width="0.42578125" customWidth="1"/>
    <col min="77" max="98" width="0.7109375" customWidth="1"/>
    <col min="99" max="99" width="1.7109375" customWidth="1"/>
    <col min="100" max="110" width="0.7109375" customWidth="1"/>
    <col min="111" max="111" width="2.42578125" customWidth="1"/>
    <col min="112" max="112" width="0.42578125" customWidth="1"/>
    <col min="113" max="113" width="1" customWidth="1"/>
    <col min="114" max="137" width="0.7109375" customWidth="1"/>
    <col min="138" max="138" width="1" customWidth="1"/>
    <col min="139" max="155" width="0.7109375" customWidth="1"/>
    <col min="156" max="156" width="3" customWidth="1"/>
    <col min="157" max="168" width="0.7109375" customWidth="1"/>
    <col min="169" max="169" width="1.5703125" customWidth="1"/>
    <col min="170" max="176" width="0.7109375" customWidth="1"/>
    <col min="177" max="177" width="1.5703125" customWidth="1"/>
    <col min="178" max="195" width="0.7109375" customWidth="1"/>
  </cols>
  <sheetData>
    <row r="1" spans="1:195" ht="9" customHeight="1" x14ac:dyDescent="0.2">
      <c r="A1" s="18" t="b">
        <f>'0'!$AT$1</f>
        <v>0</v>
      </c>
      <c r="B1" s="18" t="b">
        <f>'0'!$AU$1</f>
        <v>0</v>
      </c>
      <c r="C1" s="18">
        <f>'0'!$W$23</f>
        <v>1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352" t="s">
        <v>98</v>
      </c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204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"/>
      <c r="FO1" s="19"/>
      <c r="FP1" s="19"/>
      <c r="FQ1" s="19"/>
      <c r="FR1" s="19"/>
      <c r="FS1" s="346" t="s">
        <v>123</v>
      </c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"/>
      <c r="GK1" s="19"/>
      <c r="GL1" s="19"/>
      <c r="GM1" s="19"/>
    </row>
    <row r="2" spans="1:195" ht="8.25" customHeight="1" x14ac:dyDescent="0.2">
      <c r="A2" s="19"/>
      <c r="B2" s="19"/>
      <c r="C2" s="353" t="s">
        <v>124</v>
      </c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"/>
      <c r="FO2" s="19"/>
      <c r="FP2" s="19"/>
      <c r="FQ2" s="19"/>
      <c r="FR2" s="19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19"/>
      <c r="GK2" s="19"/>
      <c r="GL2" s="19"/>
      <c r="GM2" s="19"/>
    </row>
    <row r="3" spans="1:195" ht="12.75" customHeight="1" x14ac:dyDescent="0.25">
      <c r="A3" s="19"/>
      <c r="B3" s="1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354" t="s">
        <v>125</v>
      </c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355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356" t="s">
        <v>4</v>
      </c>
      <c r="CV3" s="190"/>
      <c r="CW3" s="190"/>
      <c r="CX3" s="190"/>
      <c r="CY3" s="190"/>
      <c r="CZ3" s="357" t="str">
        <f>'0'!$P$2</f>
        <v/>
      </c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19"/>
      <c r="DZ3" s="19"/>
      <c r="EA3" s="19"/>
      <c r="EB3" s="19"/>
      <c r="EC3" s="19"/>
      <c r="ED3" s="19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"/>
      <c r="FO3" s="19"/>
      <c r="FP3" s="19"/>
      <c r="FQ3" s="347" t="s">
        <v>50</v>
      </c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248"/>
      <c r="GJ3" s="19"/>
      <c r="GK3" s="19"/>
      <c r="GL3" s="19"/>
      <c r="GM3" s="19"/>
    </row>
    <row r="4" spans="1:195" ht="10.5" customHeight="1" x14ac:dyDescent="0.2">
      <c r="A4" s="19"/>
      <c r="B4" s="19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358" t="s">
        <v>45</v>
      </c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20"/>
      <c r="CV4" s="20"/>
      <c r="CW4" s="20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351" t="s">
        <v>51</v>
      </c>
      <c r="EX4" s="190"/>
      <c r="EY4" s="190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"/>
      <c r="FQ4" s="348" t="s">
        <v>126</v>
      </c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8"/>
      <c r="GJ4" s="19"/>
      <c r="GK4" s="19"/>
      <c r="GL4" s="19"/>
      <c r="GM4" s="19"/>
    </row>
    <row r="5" spans="1:195" ht="14.25" customHeight="1" thickBot="1" x14ac:dyDescent="0.3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362" t="s">
        <v>99</v>
      </c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363" t="s">
        <v>46</v>
      </c>
      <c r="AT5" s="190"/>
      <c r="AU5" s="190"/>
      <c r="AV5" s="361"/>
      <c r="AW5" s="202"/>
      <c r="AX5" s="202"/>
      <c r="AY5" s="202"/>
      <c r="AZ5" s="202"/>
      <c r="BA5" s="202"/>
      <c r="BB5" s="202"/>
      <c r="BC5" s="334" t="s">
        <v>47</v>
      </c>
      <c r="BD5" s="190"/>
      <c r="BE5" s="190"/>
      <c r="BF5" s="335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02"/>
      <c r="CA5" s="22"/>
      <c r="CB5" s="326" t="s">
        <v>283</v>
      </c>
      <c r="CC5" s="327"/>
      <c r="CD5" s="327"/>
      <c r="CE5" s="327"/>
      <c r="CF5" s="327"/>
      <c r="CG5" s="327"/>
      <c r="CH5" s="327"/>
      <c r="CI5" s="328" t="s">
        <v>48</v>
      </c>
      <c r="CJ5" s="190"/>
      <c r="CK5" s="21"/>
      <c r="CL5" s="359" t="s">
        <v>49</v>
      </c>
      <c r="CM5" s="190"/>
      <c r="CN5" s="190"/>
      <c r="CO5" s="190"/>
      <c r="CP5" s="190"/>
      <c r="CQ5" s="360" t="s">
        <v>46</v>
      </c>
      <c r="CR5" s="190"/>
      <c r="CS5" s="190"/>
      <c r="CT5" s="361"/>
      <c r="CU5" s="202"/>
      <c r="CV5" s="202"/>
      <c r="CW5" s="202"/>
      <c r="CX5" s="202"/>
      <c r="CY5" s="202"/>
      <c r="CZ5" s="334" t="s">
        <v>47</v>
      </c>
      <c r="DA5" s="190"/>
      <c r="DB5" s="190"/>
      <c r="DC5" s="335"/>
      <c r="DD5" s="202"/>
      <c r="DE5" s="202"/>
      <c r="DF5" s="202"/>
      <c r="DG5" s="202"/>
      <c r="DH5" s="202"/>
      <c r="DI5" s="202"/>
      <c r="DJ5" s="202"/>
      <c r="DK5" s="202"/>
      <c r="DL5" s="202"/>
      <c r="DM5" s="202"/>
      <c r="DN5" s="202"/>
      <c r="DO5" s="202"/>
      <c r="DP5" s="202"/>
      <c r="DQ5" s="202"/>
      <c r="DR5" s="202"/>
      <c r="DS5" s="202"/>
      <c r="DT5" s="202"/>
      <c r="DU5" s="202"/>
      <c r="DV5" s="202"/>
      <c r="DW5" s="22"/>
      <c r="DX5" s="326" t="s">
        <v>283</v>
      </c>
      <c r="DY5" s="327"/>
      <c r="DZ5" s="327"/>
      <c r="EA5" s="327"/>
      <c r="EB5" s="327"/>
      <c r="EC5" s="327"/>
      <c r="ED5" s="327"/>
      <c r="EE5" s="328" t="s">
        <v>48</v>
      </c>
      <c r="EF5" s="190"/>
      <c r="EG5" s="21"/>
      <c r="EH5" s="24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351" t="s">
        <v>100</v>
      </c>
      <c r="EX5" s="190"/>
      <c r="EY5" s="190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"/>
      <c r="FQ5" s="349"/>
      <c r="FR5" s="294"/>
      <c r="FS5" s="294"/>
      <c r="FT5" s="294"/>
      <c r="FU5" s="294"/>
      <c r="FV5" s="294"/>
      <c r="FW5" s="294"/>
      <c r="FX5" s="294"/>
      <c r="FY5" s="294"/>
      <c r="FZ5" s="294"/>
      <c r="GA5" s="294"/>
      <c r="GB5" s="294"/>
      <c r="GC5" s="294"/>
      <c r="GD5" s="294"/>
      <c r="GE5" s="294"/>
      <c r="GF5" s="294"/>
      <c r="GG5" s="294"/>
      <c r="GH5" s="294"/>
      <c r="GI5" s="350"/>
      <c r="GJ5" s="19"/>
      <c r="GK5" s="19"/>
      <c r="GL5" s="19"/>
      <c r="GM5" s="19"/>
    </row>
    <row r="6" spans="1:195" ht="24.95" customHeight="1" x14ac:dyDescent="0.2">
      <c r="A6" s="204" t="s">
        <v>1</v>
      </c>
      <c r="B6" s="190"/>
      <c r="C6" s="190"/>
      <c r="D6" s="190"/>
      <c r="E6" s="190"/>
      <c r="F6" s="190"/>
      <c r="G6" s="190"/>
      <c r="H6" s="190"/>
      <c r="I6" s="190"/>
      <c r="J6" s="329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02"/>
      <c r="EB6" s="202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02"/>
      <c r="EO6" s="202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2"/>
      <c r="FF6" s="202"/>
      <c r="FG6" s="202"/>
      <c r="FH6" s="202"/>
      <c r="FI6" s="202"/>
      <c r="FJ6" s="202"/>
      <c r="FK6" s="202"/>
      <c r="FL6" s="202"/>
      <c r="FM6" s="202"/>
      <c r="FN6" s="202"/>
      <c r="FO6" s="202"/>
      <c r="FP6" s="202"/>
      <c r="FQ6" s="202"/>
      <c r="FR6" s="202"/>
      <c r="FS6" s="202"/>
      <c r="FT6" s="202"/>
      <c r="FU6" s="202"/>
      <c r="FV6" s="202"/>
      <c r="FW6" s="202"/>
      <c r="FX6" s="202"/>
      <c r="FY6" s="202"/>
      <c r="FZ6" s="202"/>
      <c r="GA6" s="202"/>
      <c r="GB6" s="202"/>
      <c r="GC6" s="202"/>
      <c r="GD6" s="202"/>
      <c r="GE6" s="202"/>
      <c r="GF6" s="202"/>
      <c r="GG6" s="202"/>
      <c r="GH6" s="202"/>
      <c r="GI6" s="202"/>
      <c r="GJ6" s="19"/>
      <c r="GK6" s="19"/>
      <c r="GL6" s="19"/>
      <c r="GM6" s="19"/>
    </row>
    <row r="7" spans="1:195" ht="9" customHeight="1" x14ac:dyDescent="0.2">
      <c r="A7" s="19"/>
      <c r="B7" s="19"/>
      <c r="C7" s="19"/>
      <c r="D7" s="19"/>
      <c r="E7" s="19"/>
      <c r="F7" s="19"/>
      <c r="G7" s="19"/>
      <c r="H7" s="19"/>
      <c r="I7" s="19"/>
      <c r="J7" s="19"/>
      <c r="K7" s="198" t="s">
        <v>52</v>
      </c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"/>
      <c r="GJ7" s="19"/>
      <c r="GK7" s="19"/>
      <c r="GL7" s="19"/>
      <c r="GM7" s="19"/>
    </row>
    <row r="8" spans="1:195" ht="12.75" customHeight="1" x14ac:dyDescent="0.2">
      <c r="A8" s="204" t="s">
        <v>127</v>
      </c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330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19"/>
      <c r="CG8" s="19"/>
      <c r="CH8" s="331" t="s">
        <v>128</v>
      </c>
      <c r="CI8" s="294"/>
      <c r="CJ8" s="294"/>
      <c r="CK8" s="294"/>
      <c r="CL8" s="294"/>
      <c r="CM8" s="294"/>
      <c r="CN8" s="294"/>
      <c r="CO8" s="294"/>
      <c r="CP8" s="294"/>
      <c r="CQ8" s="332"/>
      <c r="CR8" s="19"/>
      <c r="CS8" s="19"/>
      <c r="CT8" s="19"/>
      <c r="CU8" s="333" t="s">
        <v>62</v>
      </c>
      <c r="CV8" s="286"/>
      <c r="CW8" s="286"/>
      <c r="CX8" s="286"/>
      <c r="CY8" s="286"/>
      <c r="CZ8" s="286"/>
      <c r="DA8" s="286"/>
      <c r="DB8" s="286"/>
      <c r="DC8" s="286"/>
      <c r="DD8" s="286"/>
      <c r="DE8" s="286"/>
      <c r="DF8" s="286"/>
      <c r="DG8" s="286"/>
      <c r="DH8" s="286"/>
      <c r="DI8" s="286"/>
      <c r="DJ8" s="286"/>
      <c r="DK8" s="286"/>
      <c r="DL8" s="286"/>
      <c r="DM8" s="286"/>
      <c r="DN8" s="286"/>
      <c r="DO8" s="286"/>
      <c r="DP8" s="286"/>
      <c r="DQ8" s="286"/>
      <c r="DR8" s="286"/>
      <c r="DS8" s="286"/>
      <c r="DT8" s="286"/>
      <c r="DU8" s="286"/>
      <c r="DV8" s="286"/>
      <c r="DW8" s="286"/>
      <c r="DX8" s="286"/>
      <c r="DY8" s="286"/>
      <c r="DZ8" s="286"/>
      <c r="EA8" s="286"/>
      <c r="EB8" s="286"/>
      <c r="EC8" s="286"/>
      <c r="ED8" s="286"/>
      <c r="EE8" s="286"/>
      <c r="EF8" s="286"/>
      <c r="EG8" s="286"/>
      <c r="EH8" s="286"/>
      <c r="EI8" s="286"/>
      <c r="EJ8" s="286"/>
      <c r="EK8" s="286"/>
      <c r="EL8" s="286"/>
      <c r="EM8" s="286"/>
      <c r="EN8" s="286"/>
      <c r="EO8" s="286"/>
      <c r="EP8" s="286"/>
      <c r="EQ8" s="286"/>
      <c r="ER8" s="286"/>
      <c r="ES8" s="286"/>
      <c r="ET8" s="286"/>
      <c r="EU8" s="286"/>
      <c r="EV8" s="286"/>
      <c r="EW8" s="286"/>
      <c r="EX8" s="286"/>
      <c r="EY8" s="286"/>
      <c r="EZ8" s="286"/>
      <c r="FA8" s="286"/>
      <c r="FB8" s="286"/>
      <c r="FC8" s="286"/>
      <c r="FD8" s="286"/>
      <c r="FE8" s="286"/>
      <c r="FF8" s="286"/>
      <c r="FG8" s="286"/>
      <c r="FH8" s="286"/>
      <c r="FI8" s="286"/>
      <c r="FJ8" s="286"/>
      <c r="FK8" s="286"/>
      <c r="FL8" s="286"/>
      <c r="FM8" s="286"/>
      <c r="FN8" s="286"/>
      <c r="FO8" s="286"/>
      <c r="FP8" s="286"/>
      <c r="FQ8" s="286"/>
      <c r="FR8" s="286"/>
      <c r="FS8" s="286"/>
      <c r="FT8" s="286"/>
      <c r="FU8" s="286"/>
      <c r="FV8" s="286"/>
      <c r="FW8" s="286"/>
      <c r="FX8" s="286"/>
      <c r="FY8" s="286"/>
      <c r="FZ8" s="286"/>
      <c r="GA8" s="286"/>
      <c r="GB8" s="286"/>
      <c r="GC8" s="286"/>
      <c r="GD8" s="286"/>
      <c r="GE8" s="286"/>
      <c r="GF8" s="286"/>
      <c r="GG8" s="286"/>
      <c r="GH8" s="286"/>
      <c r="GI8" s="287"/>
      <c r="GJ8" s="19"/>
      <c r="GK8" s="19"/>
      <c r="GL8" s="19"/>
      <c r="GM8" s="19"/>
    </row>
    <row r="9" spans="1:195" ht="12.75" customHeight="1" x14ac:dyDescent="0.2">
      <c r="A9" s="204" t="s">
        <v>102</v>
      </c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215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0" t="s">
        <v>103</v>
      </c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216"/>
      <c r="CI9" s="217"/>
      <c r="CJ9" s="217"/>
      <c r="CK9" s="217"/>
      <c r="CL9" s="217"/>
      <c r="CM9" s="217"/>
      <c r="CN9" s="217"/>
      <c r="CO9" s="217"/>
      <c r="CP9" s="217"/>
      <c r="CQ9" s="218"/>
      <c r="CR9" s="19"/>
      <c r="CS9" s="19"/>
      <c r="CT9" s="19"/>
      <c r="CU9" s="247" t="s">
        <v>63</v>
      </c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248"/>
      <c r="DK9" s="219" t="s">
        <v>64</v>
      </c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1"/>
      <c r="EC9" s="222" t="s">
        <v>65</v>
      </c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1"/>
      <c r="EO9" s="262" t="s">
        <v>66</v>
      </c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248"/>
      <c r="FB9" s="263" t="s">
        <v>67</v>
      </c>
      <c r="FC9" s="199"/>
      <c r="FD9" s="199"/>
      <c r="FE9" s="199"/>
      <c r="FF9" s="199"/>
      <c r="FG9" s="199"/>
      <c r="FH9" s="199"/>
      <c r="FI9" s="199"/>
      <c r="FJ9" s="199"/>
      <c r="FK9" s="248"/>
      <c r="FL9" s="262" t="s">
        <v>68</v>
      </c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274"/>
      <c r="GJ9" s="19"/>
      <c r="GK9" s="19"/>
      <c r="GL9" s="19"/>
      <c r="GM9" s="19"/>
    </row>
    <row r="10" spans="1:195" ht="12.75" customHeight="1" x14ac:dyDescent="0.2">
      <c r="A10" s="204" t="s">
        <v>53</v>
      </c>
      <c r="B10" s="190"/>
      <c r="C10" s="190"/>
      <c r="D10" s="190"/>
      <c r="E10" s="190"/>
      <c r="F10" s="190"/>
      <c r="G10" s="190"/>
      <c r="H10" s="330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23" t="s">
        <v>104</v>
      </c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26"/>
      <c r="CI10" s="27"/>
      <c r="CJ10" s="27"/>
      <c r="CK10" s="27"/>
      <c r="CL10" s="27"/>
      <c r="CM10" s="27"/>
      <c r="CN10" s="27"/>
      <c r="CO10" s="27"/>
      <c r="CP10" s="27"/>
      <c r="CQ10" s="28"/>
      <c r="CR10" s="19"/>
      <c r="CS10" s="19"/>
      <c r="CT10" s="19"/>
      <c r="CU10" s="249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234"/>
      <c r="DK10" s="253" t="s">
        <v>69</v>
      </c>
      <c r="DL10" s="199"/>
      <c r="DM10" s="199"/>
      <c r="DN10" s="199"/>
      <c r="DO10" s="199"/>
      <c r="DP10" s="248"/>
      <c r="DQ10" s="253" t="s">
        <v>70</v>
      </c>
      <c r="DR10" s="199"/>
      <c r="DS10" s="199"/>
      <c r="DT10" s="199"/>
      <c r="DU10" s="199"/>
      <c r="DV10" s="248"/>
      <c r="DW10" s="253" t="s">
        <v>71</v>
      </c>
      <c r="DX10" s="199"/>
      <c r="DY10" s="199"/>
      <c r="DZ10" s="199"/>
      <c r="EA10" s="199"/>
      <c r="EB10" s="248"/>
      <c r="EC10" s="253" t="s">
        <v>72</v>
      </c>
      <c r="ED10" s="199"/>
      <c r="EE10" s="199"/>
      <c r="EF10" s="199"/>
      <c r="EG10" s="199"/>
      <c r="EH10" s="248"/>
      <c r="EI10" s="253" t="s">
        <v>73</v>
      </c>
      <c r="EJ10" s="199"/>
      <c r="EK10" s="199"/>
      <c r="EL10" s="199"/>
      <c r="EM10" s="199"/>
      <c r="EN10" s="248"/>
      <c r="EO10" s="254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234"/>
      <c r="FB10" s="190"/>
      <c r="FC10" s="190"/>
      <c r="FD10" s="190"/>
      <c r="FE10" s="190"/>
      <c r="FF10" s="190"/>
      <c r="FG10" s="190"/>
      <c r="FH10" s="190"/>
      <c r="FI10" s="190"/>
      <c r="FJ10" s="190"/>
      <c r="FK10" s="234"/>
      <c r="FL10" s="254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231"/>
      <c r="GJ10" s="19"/>
      <c r="GK10" s="19"/>
      <c r="GL10" s="19"/>
      <c r="GM10" s="19"/>
    </row>
    <row r="11" spans="1:195" ht="8.25" customHeight="1" x14ac:dyDescent="0.2">
      <c r="A11" s="19"/>
      <c r="B11" s="19"/>
      <c r="C11" s="19"/>
      <c r="D11" s="19"/>
      <c r="E11" s="19"/>
      <c r="F11" s="19"/>
      <c r="G11" s="19"/>
      <c r="H11" s="19"/>
      <c r="I11" s="29"/>
      <c r="J11" s="198" t="s">
        <v>54</v>
      </c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29"/>
      <c r="BT11" s="19"/>
      <c r="BU11" s="223" t="s">
        <v>129</v>
      </c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241"/>
      <c r="CI11" s="190"/>
      <c r="CJ11" s="190"/>
      <c r="CK11" s="190"/>
      <c r="CL11" s="190"/>
      <c r="CM11" s="190"/>
      <c r="CN11" s="190"/>
      <c r="CO11" s="190"/>
      <c r="CP11" s="190"/>
      <c r="CQ11" s="242"/>
      <c r="CR11" s="19"/>
      <c r="CS11" s="19"/>
      <c r="CT11" s="19"/>
      <c r="CU11" s="249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234"/>
      <c r="DK11" s="254"/>
      <c r="DL11" s="190"/>
      <c r="DM11" s="190"/>
      <c r="DN11" s="190"/>
      <c r="DO11" s="190"/>
      <c r="DP11" s="234"/>
      <c r="DQ11" s="254"/>
      <c r="DR11" s="190"/>
      <c r="DS11" s="190"/>
      <c r="DT11" s="190"/>
      <c r="DU11" s="190"/>
      <c r="DV11" s="234"/>
      <c r="DW11" s="254"/>
      <c r="DX11" s="190"/>
      <c r="DY11" s="190"/>
      <c r="DZ11" s="190"/>
      <c r="EA11" s="190"/>
      <c r="EB11" s="234"/>
      <c r="EC11" s="254"/>
      <c r="ED11" s="190"/>
      <c r="EE11" s="190"/>
      <c r="EF11" s="190"/>
      <c r="EG11" s="190"/>
      <c r="EH11" s="234"/>
      <c r="EI11" s="254"/>
      <c r="EJ11" s="190"/>
      <c r="EK11" s="190"/>
      <c r="EL11" s="190"/>
      <c r="EM11" s="190"/>
      <c r="EN11" s="234"/>
      <c r="EO11" s="254"/>
      <c r="EP11" s="190"/>
      <c r="EQ11" s="190"/>
      <c r="ER11" s="190"/>
      <c r="ES11" s="190"/>
      <c r="ET11" s="190"/>
      <c r="EU11" s="190"/>
      <c r="EV11" s="190"/>
      <c r="EW11" s="190"/>
      <c r="EX11" s="190"/>
      <c r="EY11" s="190"/>
      <c r="EZ11" s="190"/>
      <c r="FA11" s="234"/>
      <c r="FB11" s="190"/>
      <c r="FC11" s="190"/>
      <c r="FD11" s="190"/>
      <c r="FE11" s="190"/>
      <c r="FF11" s="190"/>
      <c r="FG11" s="190"/>
      <c r="FH11" s="190"/>
      <c r="FI11" s="190"/>
      <c r="FJ11" s="190"/>
      <c r="FK11" s="234"/>
      <c r="FL11" s="254"/>
      <c r="FM11" s="190"/>
      <c r="FN11" s="190"/>
      <c r="FO11" s="190"/>
      <c r="FP11" s="190"/>
      <c r="FQ11" s="190"/>
      <c r="FR11" s="190"/>
      <c r="FS11" s="190"/>
      <c r="FT11" s="190"/>
      <c r="FU11" s="190"/>
      <c r="FV11" s="190"/>
      <c r="FW11" s="190"/>
      <c r="FX11" s="190"/>
      <c r="FY11" s="190"/>
      <c r="FZ11" s="190"/>
      <c r="GA11" s="190"/>
      <c r="GB11" s="190"/>
      <c r="GC11" s="190"/>
      <c r="GD11" s="190"/>
      <c r="GE11" s="190"/>
      <c r="GF11" s="190"/>
      <c r="GG11" s="190"/>
      <c r="GH11" s="190"/>
      <c r="GI11" s="231"/>
      <c r="GJ11" s="19"/>
      <c r="GK11" s="19"/>
      <c r="GL11" s="19"/>
      <c r="GM11" s="19"/>
    </row>
    <row r="12" spans="1:195" ht="11.25" customHeight="1" x14ac:dyDescent="0.2">
      <c r="A12" s="204" t="s">
        <v>55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208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264"/>
      <c r="CI12" s="202"/>
      <c r="CJ12" s="202"/>
      <c r="CK12" s="202"/>
      <c r="CL12" s="202"/>
      <c r="CM12" s="202"/>
      <c r="CN12" s="202"/>
      <c r="CO12" s="202"/>
      <c r="CP12" s="202"/>
      <c r="CQ12" s="265"/>
      <c r="CR12" s="19"/>
      <c r="CS12" s="19"/>
      <c r="CT12" s="19"/>
      <c r="CU12" s="250"/>
      <c r="CV12" s="251"/>
      <c r="CW12" s="251"/>
      <c r="CX12" s="251"/>
      <c r="CY12" s="251"/>
      <c r="CZ12" s="251"/>
      <c r="DA12" s="251"/>
      <c r="DB12" s="251"/>
      <c r="DC12" s="251"/>
      <c r="DD12" s="251"/>
      <c r="DE12" s="251"/>
      <c r="DF12" s="251"/>
      <c r="DG12" s="251"/>
      <c r="DH12" s="251"/>
      <c r="DI12" s="251"/>
      <c r="DJ12" s="252"/>
      <c r="DK12" s="255"/>
      <c r="DL12" s="251"/>
      <c r="DM12" s="251"/>
      <c r="DN12" s="251"/>
      <c r="DO12" s="251"/>
      <c r="DP12" s="252"/>
      <c r="DQ12" s="255"/>
      <c r="DR12" s="251"/>
      <c r="DS12" s="251"/>
      <c r="DT12" s="251"/>
      <c r="DU12" s="251"/>
      <c r="DV12" s="252"/>
      <c r="DW12" s="255"/>
      <c r="DX12" s="251"/>
      <c r="DY12" s="251"/>
      <c r="DZ12" s="251"/>
      <c r="EA12" s="251"/>
      <c r="EB12" s="252"/>
      <c r="EC12" s="255"/>
      <c r="ED12" s="251"/>
      <c r="EE12" s="251"/>
      <c r="EF12" s="251"/>
      <c r="EG12" s="251"/>
      <c r="EH12" s="252"/>
      <c r="EI12" s="255"/>
      <c r="EJ12" s="251"/>
      <c r="EK12" s="251"/>
      <c r="EL12" s="251"/>
      <c r="EM12" s="251"/>
      <c r="EN12" s="252"/>
      <c r="EO12" s="255"/>
      <c r="EP12" s="251"/>
      <c r="EQ12" s="251"/>
      <c r="ER12" s="251"/>
      <c r="ES12" s="251"/>
      <c r="ET12" s="251"/>
      <c r="EU12" s="251"/>
      <c r="EV12" s="251"/>
      <c r="EW12" s="251"/>
      <c r="EX12" s="251"/>
      <c r="EY12" s="251"/>
      <c r="EZ12" s="251"/>
      <c r="FA12" s="252"/>
      <c r="FB12" s="251"/>
      <c r="FC12" s="251"/>
      <c r="FD12" s="251"/>
      <c r="FE12" s="251"/>
      <c r="FF12" s="251"/>
      <c r="FG12" s="251"/>
      <c r="FH12" s="251"/>
      <c r="FI12" s="251"/>
      <c r="FJ12" s="251"/>
      <c r="FK12" s="252"/>
      <c r="FL12" s="255"/>
      <c r="FM12" s="251"/>
      <c r="FN12" s="251"/>
      <c r="FO12" s="251"/>
      <c r="FP12" s="251"/>
      <c r="FQ12" s="251"/>
      <c r="FR12" s="251"/>
      <c r="FS12" s="251"/>
      <c r="FT12" s="251"/>
      <c r="FU12" s="251"/>
      <c r="FV12" s="251"/>
      <c r="FW12" s="251"/>
      <c r="FX12" s="251"/>
      <c r="FY12" s="251"/>
      <c r="FZ12" s="251"/>
      <c r="GA12" s="251"/>
      <c r="GB12" s="251"/>
      <c r="GC12" s="251"/>
      <c r="GD12" s="251"/>
      <c r="GE12" s="251"/>
      <c r="GF12" s="251"/>
      <c r="GG12" s="251"/>
      <c r="GH12" s="251"/>
      <c r="GI12" s="275"/>
      <c r="GJ12" s="19"/>
      <c r="GK12" s="19"/>
      <c r="GL12" s="19"/>
      <c r="GM12" s="19"/>
    </row>
    <row r="13" spans="1:195" ht="11.25" customHeight="1" x14ac:dyDescent="0.2">
      <c r="A13" s="340" t="s">
        <v>278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"/>
      <c r="S13" s="214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344" t="s">
        <v>56</v>
      </c>
      <c r="BD13" s="190"/>
      <c r="BE13" s="190"/>
      <c r="BF13" s="190"/>
      <c r="BG13" s="190"/>
      <c r="BH13" s="30"/>
      <c r="BI13" s="345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23" t="s">
        <v>101</v>
      </c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342"/>
      <c r="CI13" s="199"/>
      <c r="CJ13" s="199"/>
      <c r="CK13" s="199"/>
      <c r="CL13" s="199"/>
      <c r="CM13" s="199"/>
      <c r="CN13" s="199"/>
      <c r="CO13" s="199"/>
      <c r="CP13" s="199"/>
      <c r="CQ13" s="343"/>
      <c r="CR13" s="19"/>
      <c r="CS13" s="19"/>
      <c r="CT13" s="19"/>
      <c r="CU13" s="246" t="s">
        <v>74</v>
      </c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234"/>
      <c r="DK13" s="322" t="str">
        <f>'0'!$AX$2</f>
        <v/>
      </c>
      <c r="DL13" s="190"/>
      <c r="DM13" s="190"/>
      <c r="DN13" s="190"/>
      <c r="DO13" s="190"/>
      <c r="DP13" s="234"/>
      <c r="DQ13" s="319" t="str">
        <f>'0'!$AY$2</f>
        <v/>
      </c>
      <c r="DR13" s="190"/>
      <c r="DS13" s="190"/>
      <c r="DT13" s="190"/>
      <c r="DU13" s="190"/>
      <c r="DV13" s="234"/>
      <c r="DW13" s="319" t="str">
        <f>'0'!$AZ$2</f>
        <v/>
      </c>
      <c r="DX13" s="190"/>
      <c r="DY13" s="190"/>
      <c r="DZ13" s="190"/>
      <c r="EA13" s="190"/>
      <c r="EB13" s="234"/>
      <c r="EC13" s="32"/>
      <c r="ED13" s="32"/>
      <c r="EE13" s="32"/>
      <c r="EF13" s="32"/>
      <c r="EG13" s="32"/>
      <c r="EH13" s="33"/>
      <c r="EI13" s="32"/>
      <c r="EJ13" s="32"/>
      <c r="EK13" s="32"/>
      <c r="EL13" s="32"/>
      <c r="EM13" s="32"/>
      <c r="EN13" s="33"/>
      <c r="EO13" s="319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234"/>
      <c r="FB13" s="8"/>
      <c r="FC13" s="8"/>
      <c r="FD13" s="8"/>
      <c r="FE13" s="8"/>
      <c r="FF13" s="8"/>
      <c r="FG13" s="8"/>
      <c r="FH13" s="8"/>
      <c r="FI13" s="8"/>
      <c r="FJ13" s="8"/>
      <c r="FK13" s="9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10"/>
      <c r="GJ13" s="19"/>
      <c r="GK13" s="19"/>
      <c r="GL13" s="19"/>
      <c r="GM13" s="19"/>
    </row>
    <row r="14" spans="1:195" ht="8.25" customHeight="1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19"/>
      <c r="S14" s="341" t="str">
        <f>'0'!$W$18</f>
        <v/>
      </c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19"/>
      <c r="CH14" s="342"/>
      <c r="CI14" s="199"/>
      <c r="CJ14" s="199"/>
      <c r="CK14" s="199"/>
      <c r="CL14" s="199"/>
      <c r="CM14" s="199"/>
      <c r="CN14" s="199"/>
      <c r="CO14" s="199"/>
      <c r="CP14" s="199"/>
      <c r="CQ14" s="343"/>
      <c r="CR14" s="19"/>
      <c r="CS14" s="19"/>
      <c r="CT14" s="19"/>
      <c r="CU14" s="235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36"/>
      <c r="DK14" s="309"/>
      <c r="DL14" s="202"/>
      <c r="DM14" s="202"/>
      <c r="DN14" s="202"/>
      <c r="DO14" s="202"/>
      <c r="DP14" s="236"/>
      <c r="DQ14" s="202"/>
      <c r="DR14" s="202"/>
      <c r="DS14" s="202"/>
      <c r="DT14" s="202"/>
      <c r="DU14" s="202"/>
      <c r="DV14" s="236"/>
      <c r="DW14" s="202"/>
      <c r="DX14" s="202"/>
      <c r="DY14" s="202"/>
      <c r="DZ14" s="202"/>
      <c r="EA14" s="202"/>
      <c r="EB14" s="236"/>
      <c r="EC14" s="35"/>
      <c r="ED14" s="35"/>
      <c r="EE14" s="35"/>
      <c r="EF14" s="35"/>
      <c r="EG14" s="35"/>
      <c r="EH14" s="36"/>
      <c r="EI14" s="35"/>
      <c r="EJ14" s="35"/>
      <c r="EK14" s="35"/>
      <c r="EL14" s="35"/>
      <c r="EM14" s="35"/>
      <c r="EN14" s="36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36"/>
      <c r="FB14" s="11"/>
      <c r="FC14" s="11"/>
      <c r="FD14" s="11"/>
      <c r="FE14" s="11"/>
      <c r="FF14" s="11"/>
      <c r="FG14" s="11"/>
      <c r="FH14" s="11"/>
      <c r="FI14" s="11"/>
      <c r="FJ14" s="11"/>
      <c r="FK14" s="12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3"/>
      <c r="GJ14" s="19"/>
      <c r="GK14" s="19"/>
      <c r="GL14" s="19"/>
      <c r="GM14" s="19"/>
    </row>
    <row r="15" spans="1:195" ht="12.75" customHeight="1" x14ac:dyDescent="0.2">
      <c r="A15" s="204" t="s">
        <v>130</v>
      </c>
      <c r="B15" s="190"/>
      <c r="C15" s="190"/>
      <c r="D15" s="190"/>
      <c r="E15" s="190"/>
      <c r="F15" s="190"/>
      <c r="G15" s="215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10" t="s">
        <v>102</v>
      </c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215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38" t="s">
        <v>103</v>
      </c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264"/>
      <c r="CI15" s="202"/>
      <c r="CJ15" s="202"/>
      <c r="CK15" s="202"/>
      <c r="CL15" s="202"/>
      <c r="CM15" s="202"/>
      <c r="CN15" s="202"/>
      <c r="CO15" s="202"/>
      <c r="CP15" s="202"/>
      <c r="CQ15" s="265"/>
      <c r="CR15" s="19"/>
      <c r="CS15" s="19"/>
      <c r="CT15" s="19"/>
      <c r="CU15" s="266" t="s">
        <v>75</v>
      </c>
      <c r="CV15" s="267"/>
      <c r="CW15" s="267"/>
      <c r="CX15" s="267"/>
      <c r="CY15" s="267"/>
      <c r="CZ15" s="267"/>
      <c r="DA15" s="267"/>
      <c r="DB15" s="267"/>
      <c r="DC15" s="267"/>
      <c r="DD15" s="267"/>
      <c r="DE15" s="267"/>
      <c r="DF15" s="267"/>
      <c r="DG15" s="267"/>
      <c r="DH15" s="267"/>
      <c r="DI15" s="267"/>
      <c r="DJ15" s="268"/>
      <c r="DK15" s="31"/>
      <c r="DL15" s="32"/>
      <c r="DM15" s="32"/>
      <c r="DN15" s="32"/>
      <c r="DO15" s="32"/>
      <c r="DP15" s="33"/>
      <c r="DQ15" s="32"/>
      <c r="DR15" s="32"/>
      <c r="DS15" s="32"/>
      <c r="DT15" s="32"/>
      <c r="DU15" s="32"/>
      <c r="DV15" s="33"/>
      <c r="DW15" s="32"/>
      <c r="DX15" s="32"/>
      <c r="DY15" s="32"/>
      <c r="DZ15" s="32"/>
      <c r="EA15" s="32"/>
      <c r="EB15" s="33"/>
      <c r="EC15" s="32"/>
      <c r="ED15" s="32"/>
      <c r="EE15" s="32"/>
      <c r="EF15" s="32"/>
      <c r="EG15" s="32"/>
      <c r="EH15" s="33"/>
      <c r="EI15" s="32"/>
      <c r="EJ15" s="32"/>
      <c r="EK15" s="32"/>
      <c r="EL15" s="32"/>
      <c r="EM15" s="32"/>
      <c r="EN15" s="33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3"/>
      <c r="FB15" s="8"/>
      <c r="FC15" s="8"/>
      <c r="FD15" s="8"/>
      <c r="FE15" s="8"/>
      <c r="FF15" s="8"/>
      <c r="FG15" s="8"/>
      <c r="FH15" s="8"/>
      <c r="FI15" s="8"/>
      <c r="FJ15" s="8"/>
      <c r="FK15" s="9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10"/>
      <c r="GJ15" s="19"/>
      <c r="GK15" s="19"/>
      <c r="GL15" s="19"/>
      <c r="GM15" s="19"/>
    </row>
    <row r="16" spans="1:195" ht="8.25" customHeight="1" x14ac:dyDescent="0.2">
      <c r="A16" s="5"/>
      <c r="B16" s="5"/>
      <c r="C16" s="5"/>
      <c r="D16" s="5"/>
      <c r="E16" s="5"/>
      <c r="F16" s="5"/>
      <c r="G16" s="200" t="s">
        <v>131</v>
      </c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19"/>
      <c r="CH16" s="241"/>
      <c r="CI16" s="190"/>
      <c r="CJ16" s="190"/>
      <c r="CK16" s="190"/>
      <c r="CL16" s="190"/>
      <c r="CM16" s="190"/>
      <c r="CN16" s="190"/>
      <c r="CO16" s="190"/>
      <c r="CP16" s="190"/>
      <c r="CQ16" s="242"/>
      <c r="CR16" s="19"/>
      <c r="CS16" s="19"/>
      <c r="CT16" s="19"/>
      <c r="CU16" s="323"/>
      <c r="CV16" s="324"/>
      <c r="CW16" s="324"/>
      <c r="CX16" s="324"/>
      <c r="CY16" s="324"/>
      <c r="CZ16" s="324"/>
      <c r="DA16" s="324"/>
      <c r="DB16" s="324"/>
      <c r="DC16" s="324"/>
      <c r="DD16" s="324"/>
      <c r="DE16" s="324"/>
      <c r="DF16" s="324"/>
      <c r="DG16" s="324"/>
      <c r="DH16" s="324"/>
      <c r="DI16" s="324"/>
      <c r="DJ16" s="325"/>
      <c r="DK16" s="40"/>
      <c r="DL16" s="35"/>
      <c r="DM16" s="35"/>
      <c r="DN16" s="35"/>
      <c r="DO16" s="35"/>
      <c r="DP16" s="36"/>
      <c r="DQ16" s="35"/>
      <c r="DR16" s="35"/>
      <c r="DS16" s="35"/>
      <c r="DT16" s="35"/>
      <c r="DU16" s="35"/>
      <c r="DV16" s="36"/>
      <c r="DW16" s="35"/>
      <c r="DX16" s="35"/>
      <c r="DY16" s="35"/>
      <c r="DZ16" s="35"/>
      <c r="EA16" s="35"/>
      <c r="EB16" s="36"/>
      <c r="EC16" s="35"/>
      <c r="ED16" s="35"/>
      <c r="EE16" s="35"/>
      <c r="EF16" s="35"/>
      <c r="EG16" s="35"/>
      <c r="EH16" s="36"/>
      <c r="EI16" s="35"/>
      <c r="EJ16" s="35"/>
      <c r="EK16" s="35"/>
      <c r="EL16" s="35"/>
      <c r="EM16" s="35"/>
      <c r="EN16" s="36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6"/>
      <c r="FB16" s="11"/>
      <c r="FC16" s="11"/>
      <c r="FD16" s="11"/>
      <c r="FE16" s="11"/>
      <c r="FF16" s="11"/>
      <c r="FG16" s="11"/>
      <c r="FH16" s="11"/>
      <c r="FI16" s="11"/>
      <c r="FJ16" s="11"/>
      <c r="FK16" s="12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3"/>
      <c r="GJ16" s="19"/>
      <c r="GK16" s="19"/>
      <c r="GL16" s="19"/>
      <c r="GM16" s="19"/>
    </row>
    <row r="17" spans="1:195" ht="12.75" customHeight="1" thickBot="1" x14ac:dyDescent="0.25">
      <c r="A17" s="204" t="s">
        <v>132</v>
      </c>
      <c r="B17" s="190"/>
      <c r="C17" s="190"/>
      <c r="D17" s="190"/>
      <c r="E17" s="190"/>
      <c r="F17" s="190"/>
      <c r="G17" s="215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10" t="s">
        <v>102</v>
      </c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215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38" t="s">
        <v>103</v>
      </c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243"/>
      <c r="CI17" s="244"/>
      <c r="CJ17" s="244"/>
      <c r="CK17" s="244"/>
      <c r="CL17" s="244"/>
      <c r="CM17" s="244"/>
      <c r="CN17" s="244"/>
      <c r="CO17" s="244"/>
      <c r="CP17" s="244"/>
      <c r="CQ17" s="245"/>
      <c r="CR17" s="19"/>
      <c r="CS17" s="19"/>
      <c r="CT17" s="19"/>
      <c r="CU17" s="266" t="s">
        <v>107</v>
      </c>
      <c r="CV17" s="267"/>
      <c r="CW17" s="267"/>
      <c r="CX17" s="267"/>
      <c r="CY17" s="267"/>
      <c r="CZ17" s="267"/>
      <c r="DA17" s="267"/>
      <c r="DB17" s="267"/>
      <c r="DC17" s="267"/>
      <c r="DD17" s="267"/>
      <c r="DE17" s="267"/>
      <c r="DF17" s="267"/>
      <c r="DG17" s="267"/>
      <c r="DH17" s="267"/>
      <c r="DI17" s="267"/>
      <c r="DJ17" s="268"/>
      <c r="DK17" s="31"/>
      <c r="DL17" s="32"/>
      <c r="DM17" s="32"/>
      <c r="DN17" s="32"/>
      <c r="DO17" s="32"/>
      <c r="DP17" s="33"/>
      <c r="DQ17" s="32"/>
      <c r="DR17" s="32"/>
      <c r="DS17" s="32"/>
      <c r="DT17" s="32"/>
      <c r="DU17" s="32"/>
      <c r="DV17" s="33"/>
      <c r="DW17" s="32"/>
      <c r="DX17" s="32"/>
      <c r="DY17" s="32"/>
      <c r="DZ17" s="32"/>
      <c r="EA17" s="32"/>
      <c r="EB17" s="33"/>
      <c r="EC17" s="32"/>
      <c r="ED17" s="32"/>
      <c r="EE17" s="32"/>
      <c r="EF17" s="32"/>
      <c r="EG17" s="32"/>
      <c r="EH17" s="33"/>
      <c r="EI17" s="32"/>
      <c r="EJ17" s="32"/>
      <c r="EK17" s="32"/>
      <c r="EL17" s="32"/>
      <c r="EM17" s="32"/>
      <c r="EN17" s="33"/>
      <c r="EO17" s="319"/>
      <c r="EP17" s="190"/>
      <c r="EQ17" s="190"/>
      <c r="ER17" s="190"/>
      <c r="ES17" s="190"/>
      <c r="ET17" s="190"/>
      <c r="EU17" s="190"/>
      <c r="EV17" s="190"/>
      <c r="EW17" s="190"/>
      <c r="EX17" s="190"/>
      <c r="EY17" s="190"/>
      <c r="EZ17" s="190"/>
      <c r="FA17" s="234"/>
      <c r="FB17" s="8"/>
      <c r="FC17" s="8"/>
      <c r="FD17" s="8"/>
      <c r="FE17" s="8"/>
      <c r="FF17" s="8"/>
      <c r="FG17" s="8"/>
      <c r="FH17" s="8"/>
      <c r="FI17" s="8"/>
      <c r="FJ17" s="8"/>
      <c r="FK17" s="9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10"/>
      <c r="GJ17" s="19"/>
      <c r="GK17" s="19"/>
      <c r="GL17" s="19"/>
      <c r="GM17" s="19"/>
    </row>
    <row r="18" spans="1:195" ht="8.25" customHeight="1" thickBot="1" x14ac:dyDescent="0.25">
      <c r="A18" s="2"/>
      <c r="B18" s="2"/>
      <c r="C18" s="2"/>
      <c r="D18" s="2"/>
      <c r="E18" s="2"/>
      <c r="F18" s="2"/>
      <c r="G18" s="198" t="s">
        <v>131</v>
      </c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19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19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19"/>
      <c r="CS18" s="19"/>
      <c r="CT18" s="19"/>
      <c r="CU18" s="269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1"/>
      <c r="DK18" s="41"/>
      <c r="DL18" s="42"/>
      <c r="DM18" s="42"/>
      <c r="DN18" s="42"/>
      <c r="DO18" s="42"/>
      <c r="DP18" s="43"/>
      <c r="DQ18" s="42"/>
      <c r="DR18" s="42"/>
      <c r="DS18" s="42"/>
      <c r="DT18" s="42"/>
      <c r="DU18" s="42"/>
      <c r="DV18" s="43"/>
      <c r="DW18" s="42"/>
      <c r="DX18" s="42"/>
      <c r="DY18" s="42"/>
      <c r="DZ18" s="42"/>
      <c r="EA18" s="42"/>
      <c r="EB18" s="43"/>
      <c r="EC18" s="42"/>
      <c r="ED18" s="42"/>
      <c r="EE18" s="42"/>
      <c r="EF18" s="42"/>
      <c r="EG18" s="42"/>
      <c r="EH18" s="43"/>
      <c r="EI18" s="42"/>
      <c r="EJ18" s="42"/>
      <c r="EK18" s="42"/>
      <c r="EL18" s="42"/>
      <c r="EM18" s="42"/>
      <c r="EN18" s="43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2"/>
      <c r="FB18" s="14"/>
      <c r="FC18" s="14"/>
      <c r="FD18" s="14"/>
      <c r="FE18" s="14"/>
      <c r="FF18" s="14"/>
      <c r="FG18" s="14"/>
      <c r="FH18" s="14"/>
      <c r="FI18" s="14"/>
      <c r="FJ18" s="14"/>
      <c r="FK18" s="15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6"/>
      <c r="GJ18" s="19"/>
      <c r="GK18" s="19"/>
      <c r="GL18" s="19"/>
      <c r="GM18" s="19"/>
    </row>
    <row r="19" spans="1:195" ht="9.75" customHeight="1" thickTop="1" thickBot="1" x14ac:dyDescent="0.25">
      <c r="A19" s="7" t="s">
        <v>133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1"/>
      <c r="T19" s="1"/>
      <c r="U19" s="1"/>
      <c r="V19" s="1"/>
      <c r="W19" s="1"/>
      <c r="X19" s="1"/>
      <c r="Y19" s="1"/>
      <c r="Z19" s="1"/>
      <c r="AA19" s="1"/>
      <c r="AB19" s="1"/>
      <c r="AC19" s="44"/>
      <c r="AD19" s="44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</row>
    <row r="20" spans="1:195" ht="11.25" customHeight="1" x14ac:dyDescent="0.2">
      <c r="A20" s="336" t="s">
        <v>57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8"/>
      <c r="S20" s="339" t="s">
        <v>58</v>
      </c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337"/>
      <c r="BT20" s="337"/>
      <c r="BU20" s="337"/>
      <c r="BV20" s="337"/>
      <c r="BW20" s="337"/>
      <c r="BX20" s="337"/>
      <c r="BY20" s="337"/>
      <c r="BZ20" s="337"/>
      <c r="CA20" s="337"/>
      <c r="CB20" s="337"/>
      <c r="CC20" s="337"/>
      <c r="CD20" s="337"/>
      <c r="CE20" s="337"/>
      <c r="CF20" s="337"/>
      <c r="CG20" s="337"/>
      <c r="CH20" s="337"/>
      <c r="CI20" s="337"/>
      <c r="CJ20" s="337"/>
      <c r="CK20" s="337"/>
      <c r="CL20" s="337"/>
      <c r="CM20" s="337"/>
      <c r="CN20" s="337"/>
      <c r="CO20" s="337"/>
      <c r="CP20" s="337"/>
      <c r="CQ20" s="338"/>
      <c r="CR20" s="19"/>
      <c r="CS20" s="19"/>
      <c r="CT20" s="19"/>
      <c r="CU20" s="285" t="s">
        <v>105</v>
      </c>
      <c r="CV20" s="286"/>
      <c r="CW20" s="286"/>
      <c r="CX20" s="286"/>
      <c r="CY20" s="286"/>
      <c r="CZ20" s="286"/>
      <c r="DA20" s="286"/>
      <c r="DB20" s="286"/>
      <c r="DC20" s="286"/>
      <c r="DD20" s="286"/>
      <c r="DE20" s="286"/>
      <c r="DF20" s="286"/>
      <c r="DG20" s="286"/>
      <c r="DH20" s="286"/>
      <c r="DI20" s="286"/>
      <c r="DJ20" s="286"/>
      <c r="DK20" s="286"/>
      <c r="DL20" s="286"/>
      <c r="DM20" s="286"/>
      <c r="DN20" s="286"/>
      <c r="DO20" s="286"/>
      <c r="DP20" s="286"/>
      <c r="DQ20" s="286"/>
      <c r="DR20" s="286"/>
      <c r="DS20" s="286"/>
      <c r="DT20" s="286"/>
      <c r="DU20" s="286"/>
      <c r="DV20" s="286"/>
      <c r="DW20" s="286"/>
      <c r="DX20" s="286"/>
      <c r="DY20" s="286"/>
      <c r="DZ20" s="286"/>
      <c r="EA20" s="286"/>
      <c r="EB20" s="286"/>
      <c r="EC20" s="286"/>
      <c r="ED20" s="286"/>
      <c r="EE20" s="286"/>
      <c r="EF20" s="286"/>
      <c r="EG20" s="286"/>
      <c r="EH20" s="286"/>
      <c r="EI20" s="286"/>
      <c r="EJ20" s="286"/>
      <c r="EK20" s="286"/>
      <c r="EL20" s="286"/>
      <c r="EM20" s="286"/>
      <c r="EN20" s="286"/>
      <c r="EO20" s="286"/>
      <c r="EP20" s="286"/>
      <c r="EQ20" s="286"/>
      <c r="ER20" s="286"/>
      <c r="ES20" s="286"/>
      <c r="ET20" s="286"/>
      <c r="EU20" s="286"/>
      <c r="EV20" s="286"/>
      <c r="EW20" s="286"/>
      <c r="EX20" s="286"/>
      <c r="EY20" s="286"/>
      <c r="EZ20" s="286"/>
      <c r="FA20" s="286"/>
      <c r="FB20" s="286"/>
      <c r="FC20" s="286"/>
      <c r="FD20" s="286"/>
      <c r="FE20" s="286"/>
      <c r="FF20" s="286"/>
      <c r="FG20" s="286"/>
      <c r="FH20" s="286"/>
      <c r="FI20" s="286"/>
      <c r="FJ20" s="307"/>
      <c r="FK20" s="320" t="s">
        <v>134</v>
      </c>
      <c r="FL20" s="298"/>
      <c r="FM20" s="298"/>
      <c r="FN20" s="298"/>
      <c r="FO20" s="298"/>
      <c r="FP20" s="298"/>
      <c r="FQ20" s="298"/>
      <c r="FR20" s="298"/>
      <c r="FS20" s="298"/>
      <c r="FT20" s="298"/>
      <c r="FU20" s="298"/>
      <c r="FV20" s="298"/>
      <c r="FW20" s="298"/>
      <c r="FX20" s="298"/>
      <c r="FY20" s="298"/>
      <c r="FZ20" s="298"/>
      <c r="GA20" s="298"/>
      <c r="GB20" s="298"/>
      <c r="GC20" s="298"/>
      <c r="GD20" s="298"/>
      <c r="GE20" s="298"/>
      <c r="GF20" s="298"/>
      <c r="GG20" s="298"/>
      <c r="GH20" s="298"/>
      <c r="GI20" s="321"/>
      <c r="GJ20" s="19"/>
      <c r="GK20" s="19"/>
      <c r="GL20" s="19"/>
      <c r="GM20" s="19"/>
    </row>
    <row r="21" spans="1:195" ht="5.25" customHeight="1" thickTop="1" x14ac:dyDescent="0.2">
      <c r="A21" s="47"/>
      <c r="R21" s="48"/>
      <c r="CQ21" s="48"/>
      <c r="CR21" s="19"/>
      <c r="CS21" s="19"/>
      <c r="CT21" s="19"/>
      <c r="CU21" s="261" t="s">
        <v>88</v>
      </c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248"/>
      <c r="DO21" s="317" t="s">
        <v>89</v>
      </c>
      <c r="DP21" s="199"/>
      <c r="DQ21" s="199"/>
      <c r="DR21" s="199"/>
      <c r="DS21" s="199"/>
      <c r="DT21" s="199"/>
      <c r="DU21" s="199"/>
      <c r="DV21" s="199"/>
      <c r="DW21" s="199"/>
      <c r="DX21" s="248"/>
      <c r="DY21" s="317" t="s">
        <v>90</v>
      </c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248"/>
      <c r="EQ21" s="318" t="s">
        <v>91</v>
      </c>
      <c r="ER21" s="199"/>
      <c r="ES21" s="199"/>
      <c r="ET21" s="199"/>
      <c r="EU21" s="199"/>
      <c r="EV21" s="199"/>
      <c r="EW21" s="199"/>
      <c r="EX21" s="248"/>
      <c r="EY21" s="318" t="s">
        <v>135</v>
      </c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248"/>
      <c r="FK21" s="254"/>
      <c r="FL21" s="190"/>
      <c r="FM21" s="190"/>
      <c r="FN21" s="190"/>
      <c r="FO21" s="190"/>
      <c r="FP21" s="190"/>
      <c r="FQ21" s="190"/>
      <c r="FR21" s="190"/>
      <c r="FS21" s="190"/>
      <c r="FT21" s="190"/>
      <c r="FU21" s="190"/>
      <c r="FV21" s="190"/>
      <c r="FW21" s="190"/>
      <c r="FX21" s="190"/>
      <c r="FY21" s="190"/>
      <c r="FZ21" s="190"/>
      <c r="GA21" s="190"/>
      <c r="GB21" s="190"/>
      <c r="GC21" s="190"/>
      <c r="GD21" s="190"/>
      <c r="GE21" s="190"/>
      <c r="GF21" s="190"/>
      <c r="GG21" s="190"/>
      <c r="GH21" s="190"/>
      <c r="GI21" s="231"/>
      <c r="GJ21" s="19"/>
      <c r="GK21" s="19"/>
      <c r="GL21" s="19"/>
      <c r="GM21" s="19"/>
    </row>
    <row r="22" spans="1:195" ht="7.5" customHeight="1" x14ac:dyDescent="0.2">
      <c r="A22" s="179"/>
      <c r="B22" s="175"/>
      <c r="C22" s="210" t="s">
        <v>59</v>
      </c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5"/>
      <c r="R22" s="49"/>
      <c r="S22" s="50"/>
      <c r="T22" s="224"/>
      <c r="U22" s="225"/>
      <c r="V22" s="226"/>
      <c r="W22" s="50"/>
      <c r="X22" s="239" t="s">
        <v>13</v>
      </c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224"/>
      <c r="BK22" s="225"/>
      <c r="BL22" s="226"/>
      <c r="BM22" s="19"/>
      <c r="BN22" s="230" t="s">
        <v>136</v>
      </c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231"/>
      <c r="CR22" s="19"/>
      <c r="CS22" s="19"/>
      <c r="CT22" s="19"/>
      <c r="CU22" s="235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36"/>
      <c r="DO22" s="254"/>
      <c r="DP22" s="190"/>
      <c r="DQ22" s="190"/>
      <c r="DR22" s="190"/>
      <c r="DS22" s="190"/>
      <c r="DT22" s="190"/>
      <c r="DU22" s="190"/>
      <c r="DV22" s="190"/>
      <c r="DW22" s="190"/>
      <c r="DX22" s="234"/>
      <c r="DY22" s="309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36"/>
      <c r="EQ22" s="254"/>
      <c r="ER22" s="190"/>
      <c r="ES22" s="190"/>
      <c r="ET22" s="190"/>
      <c r="EU22" s="190"/>
      <c r="EV22" s="190"/>
      <c r="EW22" s="190"/>
      <c r="EX22" s="234"/>
      <c r="EY22" s="254"/>
      <c r="EZ22" s="190"/>
      <c r="FA22" s="190"/>
      <c r="FB22" s="190"/>
      <c r="FC22" s="190"/>
      <c r="FD22" s="190"/>
      <c r="FE22" s="190"/>
      <c r="FF22" s="190"/>
      <c r="FG22" s="190"/>
      <c r="FH22" s="190"/>
      <c r="FI22" s="190"/>
      <c r="FJ22" s="234"/>
      <c r="FK22" s="309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77"/>
      <c r="GJ22" s="19"/>
      <c r="GK22" s="19"/>
      <c r="GL22" s="19"/>
      <c r="GM22" s="19"/>
    </row>
    <row r="23" spans="1:195" ht="3.75" customHeight="1" x14ac:dyDescent="0.2">
      <c r="A23" s="177"/>
      <c r="B23" s="175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5"/>
      <c r="R23" s="49"/>
      <c r="S23" s="50"/>
      <c r="T23" s="227"/>
      <c r="U23" s="228"/>
      <c r="V23" s="229"/>
      <c r="W23" s="5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227"/>
      <c r="BK23" s="228"/>
      <c r="BL23" s="229"/>
      <c r="BM23" s="19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231"/>
      <c r="CR23" s="19"/>
      <c r="CS23" s="19"/>
      <c r="CT23" s="19"/>
      <c r="CU23" s="261" t="s">
        <v>85</v>
      </c>
      <c r="CV23" s="199"/>
      <c r="CW23" s="199"/>
      <c r="CX23" s="199"/>
      <c r="CY23" s="199"/>
      <c r="CZ23" s="199"/>
      <c r="DA23" s="199"/>
      <c r="DB23" s="199"/>
      <c r="DC23" s="199"/>
      <c r="DD23" s="248"/>
      <c r="DE23" s="318" t="s">
        <v>92</v>
      </c>
      <c r="DF23" s="199"/>
      <c r="DG23" s="199"/>
      <c r="DH23" s="199"/>
      <c r="DI23" s="199"/>
      <c r="DJ23" s="199"/>
      <c r="DK23" s="199"/>
      <c r="DL23" s="199"/>
      <c r="DM23" s="199"/>
      <c r="DN23" s="248"/>
      <c r="DO23" s="254"/>
      <c r="DP23" s="190"/>
      <c r="DQ23" s="190"/>
      <c r="DR23" s="190"/>
      <c r="DS23" s="190"/>
      <c r="DT23" s="190"/>
      <c r="DU23" s="190"/>
      <c r="DV23" s="190"/>
      <c r="DW23" s="190"/>
      <c r="DX23" s="234"/>
      <c r="DY23" s="317" t="s">
        <v>93</v>
      </c>
      <c r="DZ23" s="199"/>
      <c r="EA23" s="199"/>
      <c r="EB23" s="199"/>
      <c r="EC23" s="199"/>
      <c r="ED23" s="199"/>
      <c r="EE23" s="199"/>
      <c r="EF23" s="199"/>
      <c r="EG23" s="248"/>
      <c r="EH23" s="318" t="s">
        <v>137</v>
      </c>
      <c r="EI23" s="199"/>
      <c r="EJ23" s="199"/>
      <c r="EK23" s="199"/>
      <c r="EL23" s="199"/>
      <c r="EM23" s="199"/>
      <c r="EN23" s="199"/>
      <c r="EO23" s="199"/>
      <c r="EP23" s="248"/>
      <c r="EQ23" s="254"/>
      <c r="ER23" s="190"/>
      <c r="ES23" s="190"/>
      <c r="ET23" s="190"/>
      <c r="EU23" s="190"/>
      <c r="EV23" s="190"/>
      <c r="EW23" s="190"/>
      <c r="EX23" s="234"/>
      <c r="EY23" s="254"/>
      <c r="EZ23" s="190"/>
      <c r="FA23" s="190"/>
      <c r="FB23" s="190"/>
      <c r="FC23" s="190"/>
      <c r="FD23" s="190"/>
      <c r="FE23" s="190"/>
      <c r="FF23" s="190"/>
      <c r="FG23" s="190"/>
      <c r="FH23" s="190"/>
      <c r="FI23" s="190"/>
      <c r="FJ23" s="234"/>
      <c r="FK23" s="318" t="s">
        <v>138</v>
      </c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317" t="s">
        <v>106</v>
      </c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274"/>
      <c r="GJ23" s="19"/>
      <c r="GK23" s="19"/>
      <c r="GL23" s="19"/>
      <c r="GM23" s="19"/>
    </row>
    <row r="24" spans="1:195" ht="10.5" customHeight="1" thickBot="1" x14ac:dyDescent="0.25">
      <c r="A24" s="178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2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231"/>
      <c r="CR24" s="19"/>
      <c r="CS24" s="19"/>
      <c r="CT24" s="19"/>
      <c r="CU24" s="250"/>
      <c r="CV24" s="251"/>
      <c r="CW24" s="251"/>
      <c r="CX24" s="251"/>
      <c r="CY24" s="251"/>
      <c r="CZ24" s="251"/>
      <c r="DA24" s="251"/>
      <c r="DB24" s="251"/>
      <c r="DC24" s="251"/>
      <c r="DD24" s="252"/>
      <c r="DE24" s="255"/>
      <c r="DF24" s="251"/>
      <c r="DG24" s="251"/>
      <c r="DH24" s="251"/>
      <c r="DI24" s="251"/>
      <c r="DJ24" s="251"/>
      <c r="DK24" s="251"/>
      <c r="DL24" s="251"/>
      <c r="DM24" s="251"/>
      <c r="DN24" s="252"/>
      <c r="DO24" s="255"/>
      <c r="DP24" s="251"/>
      <c r="DQ24" s="251"/>
      <c r="DR24" s="251"/>
      <c r="DS24" s="251"/>
      <c r="DT24" s="251"/>
      <c r="DU24" s="251"/>
      <c r="DV24" s="251"/>
      <c r="DW24" s="251"/>
      <c r="DX24" s="252"/>
      <c r="DY24" s="255"/>
      <c r="DZ24" s="251"/>
      <c r="EA24" s="251"/>
      <c r="EB24" s="251"/>
      <c r="EC24" s="251"/>
      <c r="ED24" s="251"/>
      <c r="EE24" s="251"/>
      <c r="EF24" s="251"/>
      <c r="EG24" s="252"/>
      <c r="EH24" s="255"/>
      <c r="EI24" s="251"/>
      <c r="EJ24" s="251"/>
      <c r="EK24" s="251"/>
      <c r="EL24" s="251"/>
      <c r="EM24" s="251"/>
      <c r="EN24" s="251"/>
      <c r="EO24" s="251"/>
      <c r="EP24" s="252"/>
      <c r="EQ24" s="255"/>
      <c r="ER24" s="251"/>
      <c r="ES24" s="251"/>
      <c r="ET24" s="251"/>
      <c r="EU24" s="251"/>
      <c r="EV24" s="251"/>
      <c r="EW24" s="251"/>
      <c r="EX24" s="252"/>
      <c r="EY24" s="255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2"/>
      <c r="FK24" s="255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5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75"/>
      <c r="GJ24" s="19"/>
      <c r="GK24" s="19"/>
      <c r="GL24" s="19"/>
      <c r="GM24" s="19"/>
    </row>
    <row r="25" spans="1:195" ht="11.25" customHeight="1" thickTop="1" x14ac:dyDescent="0.2">
      <c r="A25" s="180"/>
      <c r="B25" s="175"/>
      <c r="C25" s="210" t="s">
        <v>60</v>
      </c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29"/>
      <c r="R25" s="53"/>
      <c r="S25" s="29"/>
      <c r="T25" s="183"/>
      <c r="U25" s="184"/>
      <c r="V25" s="185"/>
      <c r="W25" s="29"/>
      <c r="X25" s="240" t="s">
        <v>15</v>
      </c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"/>
      <c r="BI25" s="19"/>
      <c r="BJ25" s="232"/>
      <c r="BK25" s="190"/>
      <c r="BL25" s="190"/>
      <c r="BM25" s="29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231"/>
      <c r="CR25" s="19"/>
      <c r="CS25" s="19"/>
      <c r="CT25" s="19"/>
      <c r="CU25" s="233"/>
      <c r="CV25" s="190"/>
      <c r="CW25" s="190"/>
      <c r="CX25" s="190"/>
      <c r="CY25" s="190"/>
      <c r="CZ25" s="190"/>
      <c r="DA25" s="190"/>
      <c r="DB25" s="190"/>
      <c r="DC25" s="190"/>
      <c r="DD25" s="234"/>
      <c r="DE25" s="54">
        <v>10</v>
      </c>
      <c r="DF25" s="6"/>
      <c r="DG25" s="6"/>
      <c r="DH25" s="6"/>
      <c r="DI25" s="6"/>
      <c r="DJ25" s="6"/>
      <c r="DK25" s="6"/>
      <c r="DL25" s="6"/>
      <c r="DM25" s="6"/>
      <c r="DN25" s="55"/>
      <c r="DO25" s="6"/>
      <c r="DP25" s="6"/>
      <c r="DQ25" s="6"/>
      <c r="DR25" s="6"/>
      <c r="DS25" s="6"/>
      <c r="DT25" s="6"/>
      <c r="DU25" s="6"/>
      <c r="DV25" s="6"/>
      <c r="DW25" s="6"/>
      <c r="DX25" s="55"/>
      <c r="DY25" s="6"/>
      <c r="DZ25" s="6"/>
      <c r="EA25" s="6"/>
      <c r="EB25" s="6"/>
      <c r="EC25" s="6"/>
      <c r="ED25" s="6"/>
      <c r="EE25" s="6"/>
      <c r="EF25" s="6"/>
      <c r="EG25" s="55"/>
      <c r="EH25" s="6"/>
      <c r="EI25" s="6"/>
      <c r="EJ25" s="6"/>
      <c r="EK25" s="6"/>
      <c r="EL25" s="6"/>
      <c r="EM25" s="6"/>
      <c r="EN25" s="6"/>
      <c r="EO25" s="6"/>
      <c r="EP25" s="55"/>
      <c r="EQ25" s="6"/>
      <c r="ER25" s="6"/>
      <c r="ES25" s="6"/>
      <c r="ET25" s="6"/>
      <c r="EU25" s="6"/>
      <c r="EV25" s="6"/>
      <c r="EW25" s="6"/>
      <c r="EX25" s="55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55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308"/>
      <c r="FX25" s="190"/>
      <c r="FY25" s="190"/>
      <c r="FZ25" s="190"/>
      <c r="GA25" s="190"/>
      <c r="GB25" s="190"/>
      <c r="GC25" s="190"/>
      <c r="GD25" s="190"/>
      <c r="GE25" s="190"/>
      <c r="GF25" s="190"/>
      <c r="GG25" s="190"/>
      <c r="GH25" s="190"/>
      <c r="GI25" s="231"/>
      <c r="GJ25" s="19"/>
      <c r="GK25" s="19"/>
      <c r="GL25" s="19"/>
      <c r="GM25" s="19"/>
    </row>
    <row r="26" spans="1:195" ht="9" customHeight="1" x14ac:dyDescent="0.2">
      <c r="A26" s="176"/>
      <c r="B26" s="175"/>
      <c r="C26" s="19"/>
      <c r="D26" s="19"/>
      <c r="E26" s="19"/>
      <c r="F26" s="19"/>
      <c r="G26" s="19"/>
      <c r="H26" s="19"/>
      <c r="I26" s="29"/>
      <c r="J26" s="29"/>
      <c r="K26" s="29"/>
      <c r="L26" s="29"/>
      <c r="M26" s="29"/>
      <c r="N26" s="29"/>
      <c r="O26" s="29"/>
      <c r="P26" s="29"/>
      <c r="Q26" s="29"/>
      <c r="R26" s="53"/>
      <c r="S26" s="29"/>
      <c r="W26" s="29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"/>
      <c r="BI26" s="19"/>
      <c r="BJ26" s="29"/>
      <c r="BK26" s="29"/>
      <c r="BL26" s="29"/>
      <c r="BM26" s="29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231"/>
      <c r="CR26" s="19"/>
      <c r="CS26" s="19"/>
      <c r="CT26" s="19"/>
      <c r="CU26" s="235"/>
      <c r="CV26" s="202"/>
      <c r="CW26" s="202"/>
      <c r="CX26" s="202"/>
      <c r="CY26" s="202"/>
      <c r="CZ26" s="202"/>
      <c r="DA26" s="202"/>
      <c r="DB26" s="202"/>
      <c r="DC26" s="202"/>
      <c r="DD26" s="236"/>
      <c r="DE26" s="56"/>
      <c r="DF26" s="57"/>
      <c r="DG26" s="57"/>
      <c r="DH26" s="57"/>
      <c r="DI26" s="57"/>
      <c r="DJ26" s="57"/>
      <c r="DK26" s="57"/>
      <c r="DL26" s="57"/>
      <c r="DM26" s="57"/>
      <c r="DN26" s="58"/>
      <c r="DO26" s="57"/>
      <c r="DP26" s="57"/>
      <c r="DQ26" s="57"/>
      <c r="DR26" s="57"/>
      <c r="DS26" s="57"/>
      <c r="DT26" s="57"/>
      <c r="DU26" s="57"/>
      <c r="DV26" s="57"/>
      <c r="DW26" s="57"/>
      <c r="DX26" s="58"/>
      <c r="DY26" s="57"/>
      <c r="DZ26" s="57"/>
      <c r="EA26" s="57"/>
      <c r="EB26" s="57"/>
      <c r="EC26" s="57"/>
      <c r="ED26" s="57"/>
      <c r="EE26" s="57"/>
      <c r="EF26" s="57"/>
      <c r="EG26" s="58"/>
      <c r="EH26" s="57"/>
      <c r="EI26" s="57"/>
      <c r="EJ26" s="57"/>
      <c r="EK26" s="57"/>
      <c r="EL26" s="57"/>
      <c r="EM26" s="57"/>
      <c r="EN26" s="57"/>
      <c r="EO26" s="57"/>
      <c r="EP26" s="58"/>
      <c r="EQ26" s="57"/>
      <c r="ER26" s="57"/>
      <c r="ES26" s="57"/>
      <c r="ET26" s="57"/>
      <c r="EU26" s="57"/>
      <c r="EV26" s="57"/>
      <c r="EW26" s="57"/>
      <c r="EX26" s="58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8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309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77"/>
      <c r="GJ26" s="19"/>
      <c r="GK26" s="19"/>
      <c r="GL26" s="19"/>
      <c r="GM26" s="19"/>
    </row>
    <row r="27" spans="1:195" ht="11.25" customHeight="1" x14ac:dyDescent="0.2">
      <c r="A27" s="180"/>
      <c r="B27" s="175"/>
      <c r="C27" s="210" t="s">
        <v>61</v>
      </c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53"/>
      <c r="S27" s="29"/>
      <c r="T27" s="232"/>
      <c r="U27" s="190"/>
      <c r="V27" s="190"/>
      <c r="W27" s="29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"/>
      <c r="BI27" s="19"/>
      <c r="BJ27" s="232"/>
      <c r="BK27" s="190"/>
      <c r="BL27" s="190"/>
      <c r="BM27" s="29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231"/>
      <c r="CR27" s="19"/>
      <c r="CS27" s="19"/>
      <c r="CT27" s="19"/>
      <c r="CU27" s="237"/>
      <c r="CV27" s="190"/>
      <c r="CW27" s="190"/>
      <c r="CX27" s="190"/>
      <c r="CY27" s="190"/>
      <c r="CZ27" s="190"/>
      <c r="DA27" s="190"/>
      <c r="DB27" s="190"/>
      <c r="DC27" s="190"/>
      <c r="DD27" s="190"/>
      <c r="DE27" s="54"/>
      <c r="DF27" s="6"/>
      <c r="DG27" s="6"/>
      <c r="DH27" s="6"/>
      <c r="DI27" s="6"/>
      <c r="DJ27" s="6"/>
      <c r="DK27" s="6"/>
      <c r="DL27" s="6"/>
      <c r="DM27" s="6"/>
      <c r="DN27" s="55"/>
      <c r="DO27" s="6"/>
      <c r="DP27" s="6"/>
      <c r="DQ27" s="6"/>
      <c r="DR27" s="6"/>
      <c r="DS27" s="6"/>
      <c r="DT27" s="6"/>
      <c r="DU27" s="6"/>
      <c r="DV27" s="6"/>
      <c r="DW27" s="6"/>
      <c r="DX27" s="55"/>
      <c r="DY27" s="6"/>
      <c r="DZ27" s="6"/>
      <c r="EA27" s="6"/>
      <c r="EB27" s="6"/>
      <c r="EC27" s="6"/>
      <c r="ED27" s="6"/>
      <c r="EE27" s="6"/>
      <c r="EF27" s="6"/>
      <c r="EG27" s="55"/>
      <c r="EH27" s="6"/>
      <c r="EI27" s="6"/>
      <c r="EJ27" s="6"/>
      <c r="EK27" s="6"/>
      <c r="EL27" s="6"/>
      <c r="EM27" s="6"/>
      <c r="EN27" s="6"/>
      <c r="EO27" s="6"/>
      <c r="EP27" s="55"/>
      <c r="EQ27" s="6"/>
      <c r="ER27" s="6"/>
      <c r="ES27" s="6"/>
      <c r="ET27" s="6"/>
      <c r="EU27" s="6"/>
      <c r="EV27" s="6"/>
      <c r="EW27" s="6"/>
      <c r="EX27" s="55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55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308"/>
      <c r="FX27" s="190"/>
      <c r="FY27" s="190"/>
      <c r="FZ27" s="190"/>
      <c r="GA27" s="190"/>
      <c r="GB27" s="190"/>
      <c r="GC27" s="190"/>
      <c r="GD27" s="190"/>
      <c r="GE27" s="190"/>
      <c r="GF27" s="190"/>
      <c r="GG27" s="190"/>
      <c r="GH27" s="190"/>
      <c r="GI27" s="231"/>
      <c r="GJ27" s="19"/>
      <c r="GK27" s="19"/>
      <c r="GL27" s="19"/>
      <c r="GM27" s="19"/>
    </row>
    <row r="28" spans="1:195" ht="5.25" customHeight="1" thickBot="1" x14ac:dyDescent="0.25">
      <c r="A28" s="181"/>
      <c r="B28" s="182"/>
      <c r="C28" s="59"/>
      <c r="D28" s="59"/>
      <c r="E28" s="59"/>
      <c r="F28" s="59"/>
      <c r="G28" s="59"/>
      <c r="H28" s="59"/>
      <c r="I28" s="60"/>
      <c r="J28" s="60"/>
      <c r="K28" s="60"/>
      <c r="L28" s="60"/>
      <c r="M28" s="60"/>
      <c r="N28" s="60"/>
      <c r="O28" s="60"/>
      <c r="P28" s="60"/>
      <c r="Q28" s="60"/>
      <c r="R28" s="61"/>
      <c r="S28" s="60"/>
      <c r="T28" s="60"/>
      <c r="U28" s="60"/>
      <c r="V28" s="60"/>
      <c r="W28" s="60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59"/>
      <c r="BI28" s="59"/>
      <c r="BJ28" s="59"/>
      <c r="BK28" s="59"/>
      <c r="BL28" s="59"/>
      <c r="BM28" s="59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59"/>
      <c r="CQ28" s="64"/>
      <c r="CR28" s="19"/>
      <c r="CS28" s="19"/>
      <c r="CT28" s="19"/>
      <c r="CU28" s="235"/>
      <c r="CV28" s="202"/>
      <c r="CW28" s="202"/>
      <c r="CX28" s="202"/>
      <c r="CY28" s="202"/>
      <c r="CZ28" s="202"/>
      <c r="DA28" s="202"/>
      <c r="DB28" s="202"/>
      <c r="DC28" s="202"/>
      <c r="DD28" s="202"/>
      <c r="DE28" s="56"/>
      <c r="DF28" s="57"/>
      <c r="DG28" s="57"/>
      <c r="DH28" s="57"/>
      <c r="DI28" s="57"/>
      <c r="DJ28" s="57"/>
      <c r="DK28" s="57"/>
      <c r="DL28" s="57"/>
      <c r="DM28" s="57"/>
      <c r="DN28" s="58"/>
      <c r="DO28" s="57"/>
      <c r="DP28" s="57"/>
      <c r="DQ28" s="57"/>
      <c r="DR28" s="57"/>
      <c r="DS28" s="57"/>
      <c r="DT28" s="57"/>
      <c r="DU28" s="57"/>
      <c r="DV28" s="57"/>
      <c r="DW28" s="57"/>
      <c r="DX28" s="58"/>
      <c r="DY28" s="57"/>
      <c r="DZ28" s="57"/>
      <c r="EA28" s="57"/>
      <c r="EB28" s="57"/>
      <c r="EC28" s="57"/>
      <c r="ED28" s="57"/>
      <c r="EE28" s="57"/>
      <c r="EF28" s="57"/>
      <c r="EG28" s="58"/>
      <c r="EH28" s="57"/>
      <c r="EI28" s="57"/>
      <c r="EJ28" s="57"/>
      <c r="EK28" s="57"/>
      <c r="EL28" s="57"/>
      <c r="EM28" s="57"/>
      <c r="EN28" s="57"/>
      <c r="EO28" s="57"/>
      <c r="EP28" s="58"/>
      <c r="EQ28" s="57"/>
      <c r="ER28" s="57"/>
      <c r="ES28" s="57"/>
      <c r="ET28" s="57"/>
      <c r="EU28" s="57"/>
      <c r="EV28" s="57"/>
      <c r="EW28" s="57"/>
      <c r="EX28" s="58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8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309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77"/>
      <c r="GJ28" s="19"/>
      <c r="GK28" s="19"/>
      <c r="GL28" s="19"/>
      <c r="GM28" s="19"/>
    </row>
    <row r="29" spans="1:195" ht="10.5" customHeight="1" thickTop="1" x14ac:dyDescent="0.2">
      <c r="A29" s="204" t="s">
        <v>139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65"/>
      <c r="T29" s="65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19"/>
      <c r="CS29" s="19"/>
      <c r="CT29" s="19"/>
      <c r="CU29" s="310" t="s">
        <v>94</v>
      </c>
      <c r="CV29" s="220"/>
      <c r="CW29" s="220"/>
      <c r="CX29" s="220"/>
      <c r="CY29" s="220"/>
      <c r="CZ29" s="220"/>
      <c r="DA29" s="220"/>
      <c r="DB29" s="220"/>
      <c r="DC29" s="220"/>
      <c r="DD29" s="220"/>
      <c r="DE29" s="220"/>
      <c r="DF29" s="220"/>
      <c r="DG29" s="220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  <c r="DS29" s="220"/>
      <c r="DT29" s="220"/>
      <c r="DU29" s="220"/>
      <c r="DV29" s="220"/>
      <c r="DW29" s="220"/>
      <c r="DX29" s="220"/>
      <c r="DY29" s="220"/>
      <c r="DZ29" s="220"/>
      <c r="EA29" s="220"/>
      <c r="EB29" s="220"/>
      <c r="EC29" s="220"/>
      <c r="ED29" s="220"/>
      <c r="EE29" s="220"/>
      <c r="EF29" s="220"/>
      <c r="EG29" s="220"/>
      <c r="EH29" s="220"/>
      <c r="EI29" s="220"/>
      <c r="EJ29" s="220"/>
      <c r="EK29" s="220"/>
      <c r="EL29" s="220"/>
      <c r="EM29" s="220"/>
      <c r="EN29" s="220"/>
      <c r="EO29" s="220"/>
      <c r="EP29" s="220"/>
      <c r="EQ29" s="220"/>
      <c r="ER29" s="220"/>
      <c r="ES29" s="220"/>
      <c r="ET29" s="220"/>
      <c r="EU29" s="220"/>
      <c r="EV29" s="220"/>
      <c r="EW29" s="220"/>
      <c r="EX29" s="220"/>
      <c r="EY29" s="220"/>
      <c r="EZ29" s="220"/>
      <c r="FA29" s="220"/>
      <c r="FB29" s="220"/>
      <c r="FC29" s="220"/>
      <c r="FD29" s="220"/>
      <c r="FE29" s="220"/>
      <c r="FF29" s="220"/>
      <c r="FG29" s="220"/>
      <c r="FH29" s="220"/>
      <c r="FI29" s="220"/>
      <c r="FJ29" s="220"/>
      <c r="FK29" s="220"/>
      <c r="FL29" s="220"/>
      <c r="FM29" s="220"/>
      <c r="FN29" s="220"/>
      <c r="FO29" s="220"/>
      <c r="FP29" s="220"/>
      <c r="FQ29" s="220"/>
      <c r="FR29" s="220"/>
      <c r="FS29" s="220"/>
      <c r="FT29" s="220"/>
      <c r="FU29" s="220"/>
      <c r="FV29" s="220"/>
      <c r="FW29" s="220"/>
      <c r="FX29" s="220"/>
      <c r="FY29" s="220"/>
      <c r="FZ29" s="220"/>
      <c r="GA29" s="220"/>
      <c r="GB29" s="220"/>
      <c r="GC29" s="220"/>
      <c r="GD29" s="220"/>
      <c r="GE29" s="220"/>
      <c r="GF29" s="220"/>
      <c r="GG29" s="220"/>
      <c r="GH29" s="220"/>
      <c r="GI29" s="258"/>
      <c r="GJ29" s="19"/>
      <c r="GK29" s="19"/>
      <c r="GL29" s="19"/>
      <c r="GM29" s="19"/>
    </row>
    <row r="30" spans="1:195" ht="10.5" customHeight="1" x14ac:dyDescent="0.2">
      <c r="A30" s="280" t="s">
        <v>140</v>
      </c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281" t="s">
        <v>97</v>
      </c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282"/>
      <c r="BI30" s="202"/>
      <c r="BJ30" s="202"/>
      <c r="BK30" s="202"/>
      <c r="BL30" s="202"/>
      <c r="BM30" s="202"/>
      <c r="BN30" s="202"/>
      <c r="BO30" s="202"/>
      <c r="BP30" s="202"/>
      <c r="BQ30" s="202"/>
      <c r="BR30" s="45"/>
      <c r="BS30" s="45"/>
      <c r="BT30" s="283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19"/>
      <c r="CS30" s="19"/>
      <c r="CT30" s="19"/>
      <c r="CU30" s="310" t="s">
        <v>95</v>
      </c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1"/>
      <c r="DO30" s="311" t="s">
        <v>96</v>
      </c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1"/>
      <c r="ED30" s="311" t="s">
        <v>96</v>
      </c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1"/>
      <c r="EQ30" s="311" t="s">
        <v>95</v>
      </c>
      <c r="ER30" s="220"/>
      <c r="ES30" s="220"/>
      <c r="ET30" s="220"/>
      <c r="EU30" s="220"/>
      <c r="EV30" s="220"/>
      <c r="EW30" s="220"/>
      <c r="EX30" s="220"/>
      <c r="EY30" s="220"/>
      <c r="EZ30" s="220"/>
      <c r="FA30" s="220"/>
      <c r="FB30" s="220"/>
      <c r="FC30" s="220"/>
      <c r="FD30" s="220"/>
      <c r="FE30" s="220"/>
      <c r="FF30" s="220"/>
      <c r="FG30" s="220"/>
      <c r="FH30" s="220"/>
      <c r="FI30" s="220"/>
      <c r="FJ30" s="221"/>
      <c r="FK30" s="311" t="s">
        <v>108</v>
      </c>
      <c r="FL30" s="220"/>
      <c r="FM30" s="220"/>
      <c r="FN30" s="220"/>
      <c r="FO30" s="220"/>
      <c r="FP30" s="220"/>
      <c r="FQ30" s="220"/>
      <c r="FR30" s="220"/>
      <c r="FS30" s="220"/>
      <c r="FT30" s="220"/>
      <c r="FU30" s="220"/>
      <c r="FV30" s="220"/>
      <c r="FW30" s="220"/>
      <c r="FX30" s="220"/>
      <c r="FY30" s="220"/>
      <c r="FZ30" s="220"/>
      <c r="GA30" s="220"/>
      <c r="GB30" s="220"/>
      <c r="GC30" s="220"/>
      <c r="GD30" s="220"/>
      <c r="GE30" s="220"/>
      <c r="GF30" s="220"/>
      <c r="GG30" s="220"/>
      <c r="GH30" s="220"/>
      <c r="GI30" s="258"/>
      <c r="GJ30" s="19"/>
      <c r="GK30" s="19"/>
      <c r="GL30" s="19"/>
      <c r="GM30" s="19"/>
    </row>
    <row r="31" spans="1:195" ht="10.5" customHeight="1" x14ac:dyDescent="0.2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7"/>
      <c r="AX31" s="7"/>
      <c r="AY31" s="19"/>
      <c r="AZ31" s="19"/>
      <c r="BA31" s="19"/>
      <c r="BB31" s="19"/>
      <c r="BC31" s="19"/>
      <c r="BD31" s="19"/>
      <c r="BE31" s="19"/>
      <c r="BF31" s="19"/>
      <c r="BG31" s="19"/>
      <c r="BH31" s="284" t="s">
        <v>78</v>
      </c>
      <c r="BI31" s="199"/>
      <c r="BJ31" s="199"/>
      <c r="BK31" s="199"/>
      <c r="BL31" s="199"/>
      <c r="BM31" s="199"/>
      <c r="BN31" s="199"/>
      <c r="BO31" s="199"/>
      <c r="BP31" s="199"/>
      <c r="BQ31" s="199"/>
      <c r="BR31" s="50"/>
      <c r="BS31" s="50"/>
      <c r="BT31" s="284" t="s">
        <v>79</v>
      </c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45"/>
      <c r="CS31" s="45"/>
      <c r="CT31" s="45"/>
      <c r="CU31" s="315"/>
      <c r="CV31" s="289"/>
      <c r="CW31" s="289"/>
      <c r="CX31" s="289"/>
      <c r="CY31" s="289"/>
      <c r="CZ31" s="289"/>
      <c r="DA31" s="289"/>
      <c r="DB31" s="289"/>
      <c r="DC31" s="289"/>
      <c r="DD31" s="289"/>
      <c r="DE31" s="289"/>
      <c r="DF31" s="289"/>
      <c r="DG31" s="289"/>
      <c r="DH31" s="289"/>
      <c r="DI31" s="289"/>
      <c r="DJ31" s="289"/>
      <c r="DK31" s="289"/>
      <c r="DL31" s="289"/>
      <c r="DM31" s="289"/>
      <c r="DN31" s="290"/>
      <c r="DO31" s="316"/>
      <c r="DP31" s="289"/>
      <c r="DQ31" s="289"/>
      <c r="DR31" s="289"/>
      <c r="DS31" s="289"/>
      <c r="DT31" s="289"/>
      <c r="DU31" s="289"/>
      <c r="DV31" s="289"/>
      <c r="DW31" s="289"/>
      <c r="DX31" s="289"/>
      <c r="DY31" s="289"/>
      <c r="DZ31" s="289"/>
      <c r="EA31" s="289"/>
      <c r="EB31" s="289"/>
      <c r="EC31" s="290"/>
      <c r="ED31" s="316"/>
      <c r="EE31" s="289"/>
      <c r="EF31" s="289"/>
      <c r="EG31" s="289"/>
      <c r="EH31" s="289"/>
      <c r="EI31" s="289"/>
      <c r="EJ31" s="289"/>
      <c r="EK31" s="289"/>
      <c r="EL31" s="289"/>
      <c r="EM31" s="289"/>
      <c r="EN31" s="289"/>
      <c r="EO31" s="289"/>
      <c r="EP31" s="290"/>
      <c r="EQ31" s="316"/>
      <c r="ER31" s="289"/>
      <c r="ES31" s="289"/>
      <c r="ET31" s="289"/>
      <c r="EU31" s="289"/>
      <c r="EV31" s="289"/>
      <c r="EW31" s="289"/>
      <c r="EX31" s="289"/>
      <c r="EY31" s="289"/>
      <c r="EZ31" s="289"/>
      <c r="FA31" s="289"/>
      <c r="FB31" s="289"/>
      <c r="FC31" s="289"/>
      <c r="FD31" s="289"/>
      <c r="FE31" s="289"/>
      <c r="FF31" s="289"/>
      <c r="FG31" s="289"/>
      <c r="FH31" s="289"/>
      <c r="FI31" s="289"/>
      <c r="FJ31" s="290"/>
      <c r="FK31" s="316"/>
      <c r="FL31" s="289"/>
      <c r="FM31" s="289"/>
      <c r="FN31" s="289"/>
      <c r="FO31" s="289"/>
      <c r="FP31" s="289"/>
      <c r="FQ31" s="289"/>
      <c r="FR31" s="289"/>
      <c r="FS31" s="289"/>
      <c r="FT31" s="289"/>
      <c r="FU31" s="289"/>
      <c r="FV31" s="289"/>
      <c r="FW31" s="289"/>
      <c r="FX31" s="289"/>
      <c r="FY31" s="289"/>
      <c r="FZ31" s="289"/>
      <c r="GA31" s="289"/>
      <c r="GB31" s="289"/>
      <c r="GC31" s="289"/>
      <c r="GD31" s="289"/>
      <c r="GE31" s="289"/>
      <c r="GF31" s="289"/>
      <c r="GG31" s="289"/>
      <c r="GH31" s="289"/>
      <c r="GI31" s="292"/>
      <c r="GJ31" s="45"/>
      <c r="GK31" s="45"/>
      <c r="GL31" s="45"/>
      <c r="GM31" s="45"/>
    </row>
    <row r="32" spans="1:195" ht="5.25" customHeight="1" x14ac:dyDescent="0.2"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239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  <c r="ER32" s="190"/>
      <c r="ES32" s="190"/>
      <c r="ET32" s="190"/>
      <c r="EU32" s="190"/>
      <c r="EV32" s="190"/>
      <c r="EW32" s="190"/>
      <c r="EX32" s="190"/>
      <c r="EY32" s="190"/>
      <c r="EZ32" s="190"/>
      <c r="FA32" s="190"/>
      <c r="FB32" s="190"/>
      <c r="FC32" s="190"/>
      <c r="FD32" s="190"/>
      <c r="FE32" s="190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</row>
    <row r="33" spans="1:195" ht="12.75" customHeight="1" x14ac:dyDescent="0.2">
      <c r="A33" s="285" t="s">
        <v>84</v>
      </c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  <c r="BH33" s="286"/>
      <c r="BI33" s="286"/>
      <c r="BJ33" s="286"/>
      <c r="BK33" s="286"/>
      <c r="BL33" s="286"/>
      <c r="BM33" s="286"/>
      <c r="BN33" s="286"/>
      <c r="BO33" s="286"/>
      <c r="BP33" s="286"/>
      <c r="BQ33" s="286"/>
      <c r="BR33" s="286"/>
      <c r="BS33" s="286"/>
      <c r="BT33" s="286"/>
      <c r="BU33" s="286"/>
      <c r="BV33" s="286"/>
      <c r="BW33" s="286"/>
      <c r="BX33" s="286"/>
      <c r="BY33" s="286"/>
      <c r="BZ33" s="286"/>
      <c r="CA33" s="286"/>
      <c r="CB33" s="286"/>
      <c r="CC33" s="286"/>
      <c r="CD33" s="286"/>
      <c r="CE33" s="286"/>
      <c r="CF33" s="286"/>
      <c r="CG33" s="286"/>
      <c r="CH33" s="286"/>
      <c r="CI33" s="286"/>
      <c r="CJ33" s="286"/>
      <c r="CK33" s="286"/>
      <c r="CL33" s="286"/>
      <c r="CM33" s="286"/>
      <c r="CN33" s="286"/>
      <c r="CO33" s="286"/>
      <c r="CP33" s="286"/>
      <c r="CQ33" s="286"/>
      <c r="CR33" s="286"/>
      <c r="CS33" s="286"/>
      <c r="CT33" s="286"/>
      <c r="CU33" s="286"/>
      <c r="CV33" s="286"/>
      <c r="CW33" s="286"/>
      <c r="CX33" s="286"/>
      <c r="CY33" s="286"/>
      <c r="CZ33" s="286"/>
      <c r="DA33" s="286"/>
      <c r="DB33" s="286"/>
      <c r="DC33" s="286"/>
      <c r="DD33" s="286"/>
      <c r="DE33" s="286"/>
      <c r="DF33" s="286"/>
      <c r="DG33" s="286"/>
      <c r="DH33" s="286"/>
      <c r="DI33" s="286"/>
      <c r="DJ33" s="286"/>
      <c r="DK33" s="286"/>
      <c r="DL33" s="286"/>
      <c r="DM33" s="286"/>
      <c r="DN33" s="286"/>
      <c r="DO33" s="286"/>
      <c r="DP33" s="286"/>
      <c r="DQ33" s="286"/>
      <c r="DR33" s="286"/>
      <c r="DS33" s="286"/>
      <c r="DT33" s="286"/>
      <c r="DU33" s="286"/>
      <c r="DV33" s="286"/>
      <c r="DW33" s="286"/>
      <c r="DX33" s="286"/>
      <c r="DY33" s="286"/>
      <c r="DZ33" s="286"/>
      <c r="EA33" s="286"/>
      <c r="EB33" s="286"/>
      <c r="EC33" s="286"/>
      <c r="ED33" s="286"/>
      <c r="EE33" s="286"/>
      <c r="EF33" s="286"/>
      <c r="EG33" s="286"/>
      <c r="EH33" s="286"/>
      <c r="EI33" s="286"/>
      <c r="EJ33" s="286"/>
      <c r="EK33" s="286"/>
      <c r="EL33" s="286"/>
      <c r="EM33" s="286"/>
      <c r="EN33" s="286"/>
      <c r="EO33" s="286"/>
      <c r="EP33" s="286"/>
      <c r="EQ33" s="286"/>
      <c r="ER33" s="286"/>
      <c r="ES33" s="286"/>
      <c r="ET33" s="286"/>
      <c r="EU33" s="286"/>
      <c r="EV33" s="286"/>
      <c r="EW33" s="286"/>
      <c r="EX33" s="286"/>
      <c r="EY33" s="286"/>
      <c r="EZ33" s="286"/>
      <c r="FA33" s="286"/>
      <c r="FB33" s="286"/>
      <c r="FC33" s="286"/>
      <c r="FD33" s="286"/>
      <c r="FE33" s="286"/>
      <c r="FF33" s="286"/>
      <c r="FG33" s="286"/>
      <c r="FH33" s="286"/>
      <c r="FI33" s="286"/>
      <c r="FJ33" s="286"/>
      <c r="FK33" s="286"/>
      <c r="FL33" s="286"/>
      <c r="FM33" s="286"/>
      <c r="FN33" s="286"/>
      <c r="FO33" s="286"/>
      <c r="FP33" s="286"/>
      <c r="FQ33" s="286"/>
      <c r="FR33" s="286"/>
      <c r="FS33" s="286"/>
      <c r="FT33" s="286"/>
      <c r="FU33" s="286"/>
      <c r="FV33" s="286"/>
      <c r="FW33" s="286"/>
      <c r="FX33" s="286"/>
      <c r="FY33" s="286"/>
      <c r="FZ33" s="286"/>
      <c r="GA33" s="286"/>
      <c r="GB33" s="286"/>
      <c r="GC33" s="286"/>
      <c r="GD33" s="286"/>
      <c r="GE33" s="286"/>
      <c r="GF33" s="286"/>
      <c r="GG33" s="286"/>
      <c r="GH33" s="286"/>
      <c r="GI33" s="287"/>
      <c r="GJ33" s="19"/>
      <c r="GK33" s="19"/>
      <c r="GL33" s="19"/>
      <c r="GM33" s="19"/>
    </row>
    <row r="34" spans="1:195" ht="9.75" customHeight="1" x14ac:dyDescent="0.2">
      <c r="A34" s="273" t="s">
        <v>141</v>
      </c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274"/>
      <c r="X34" s="273" t="s">
        <v>142</v>
      </c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274"/>
      <c r="AT34" s="260" t="s">
        <v>143</v>
      </c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  <c r="CP34" s="220"/>
      <c r="CQ34" s="220"/>
      <c r="CR34" s="220"/>
      <c r="CS34" s="220"/>
      <c r="CT34" s="220"/>
      <c r="CU34" s="220"/>
      <c r="CV34" s="220"/>
      <c r="CW34" s="220"/>
      <c r="CX34" s="220"/>
      <c r="CY34" s="220"/>
      <c r="CZ34" s="220"/>
      <c r="DA34" s="220"/>
      <c r="DB34" s="220"/>
      <c r="DC34" s="220"/>
      <c r="DD34" s="220"/>
      <c r="DE34" s="220"/>
      <c r="DF34" s="220"/>
      <c r="DG34" s="220"/>
      <c r="DH34" s="220"/>
      <c r="DI34" s="220"/>
      <c r="DJ34" s="220"/>
      <c r="DK34" s="220"/>
      <c r="DL34" s="220"/>
      <c r="DM34" s="220"/>
      <c r="DN34" s="220"/>
      <c r="DO34" s="220"/>
      <c r="DP34" s="220"/>
      <c r="DQ34" s="220"/>
      <c r="DR34" s="261" t="s">
        <v>144</v>
      </c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273" t="s">
        <v>145</v>
      </c>
      <c r="FG34" s="199"/>
      <c r="FH34" s="199"/>
      <c r="FI34" s="199"/>
      <c r="FJ34" s="199"/>
      <c r="FK34" s="199"/>
      <c r="FL34" s="199"/>
      <c r="FM34" s="199"/>
      <c r="FN34" s="199"/>
      <c r="FO34" s="274"/>
      <c r="FP34" s="273" t="s">
        <v>146</v>
      </c>
      <c r="FQ34" s="199"/>
      <c r="FR34" s="199"/>
      <c r="FS34" s="199"/>
      <c r="FT34" s="199"/>
      <c r="FU34" s="199"/>
      <c r="FV34" s="199"/>
      <c r="FW34" s="199"/>
      <c r="FX34" s="199"/>
      <c r="FY34" s="274"/>
      <c r="FZ34" s="273" t="s">
        <v>147</v>
      </c>
      <c r="GA34" s="199"/>
      <c r="GB34" s="199"/>
      <c r="GC34" s="199"/>
      <c r="GD34" s="199"/>
      <c r="GE34" s="199"/>
      <c r="GF34" s="199"/>
      <c r="GG34" s="199"/>
      <c r="GH34" s="199"/>
      <c r="GI34" s="274"/>
      <c r="GJ34" s="19"/>
      <c r="GK34" s="19"/>
      <c r="GL34" s="19"/>
      <c r="GM34" s="19"/>
    </row>
    <row r="35" spans="1:195" ht="9.75" customHeight="1" x14ac:dyDescent="0.2">
      <c r="A35" s="250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75"/>
      <c r="X35" s="250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75"/>
      <c r="AT35" s="304" t="s">
        <v>148</v>
      </c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289"/>
      <c r="CE35" s="289"/>
      <c r="CF35" s="290"/>
      <c r="CG35" s="305" t="s">
        <v>149</v>
      </c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289"/>
      <c r="CW35" s="289"/>
      <c r="CX35" s="289"/>
      <c r="CY35" s="289"/>
      <c r="CZ35" s="289"/>
      <c r="DA35" s="289"/>
      <c r="DB35" s="289"/>
      <c r="DC35" s="289"/>
      <c r="DD35" s="289"/>
      <c r="DE35" s="289"/>
      <c r="DF35" s="289"/>
      <c r="DG35" s="289"/>
      <c r="DH35" s="289"/>
      <c r="DI35" s="289"/>
      <c r="DJ35" s="289"/>
      <c r="DK35" s="289"/>
      <c r="DL35" s="289"/>
      <c r="DM35" s="289"/>
      <c r="DN35" s="289"/>
      <c r="DO35" s="289"/>
      <c r="DP35" s="289"/>
      <c r="DQ35" s="289"/>
      <c r="DR35" s="250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0"/>
      <c r="FG35" s="251"/>
      <c r="FH35" s="251"/>
      <c r="FI35" s="251"/>
      <c r="FJ35" s="251"/>
      <c r="FK35" s="251"/>
      <c r="FL35" s="251"/>
      <c r="FM35" s="251"/>
      <c r="FN35" s="251"/>
      <c r="FO35" s="275"/>
      <c r="FP35" s="250"/>
      <c r="FQ35" s="251"/>
      <c r="FR35" s="251"/>
      <c r="FS35" s="251"/>
      <c r="FT35" s="251"/>
      <c r="FU35" s="251"/>
      <c r="FV35" s="251"/>
      <c r="FW35" s="251"/>
      <c r="FX35" s="251"/>
      <c r="FY35" s="275"/>
      <c r="FZ35" s="250"/>
      <c r="GA35" s="251"/>
      <c r="GB35" s="251"/>
      <c r="GC35" s="251"/>
      <c r="GD35" s="251"/>
      <c r="GE35" s="251"/>
      <c r="GF35" s="251"/>
      <c r="GG35" s="251"/>
      <c r="GH35" s="251"/>
      <c r="GI35" s="275"/>
      <c r="GJ35" s="19"/>
      <c r="GK35" s="19"/>
      <c r="GL35" s="19"/>
      <c r="GM35" s="19"/>
    </row>
    <row r="36" spans="1:195" ht="11.25" customHeight="1" x14ac:dyDescent="0.2">
      <c r="A36" s="276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77"/>
      <c r="X36" s="278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77"/>
      <c r="AT36" s="30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  <c r="BX36" s="286"/>
      <c r="BY36" s="286"/>
      <c r="BZ36" s="286"/>
      <c r="CA36" s="286"/>
      <c r="CB36" s="286"/>
      <c r="CC36" s="286"/>
      <c r="CD36" s="286"/>
      <c r="CE36" s="286"/>
      <c r="CF36" s="307"/>
      <c r="CG36" s="312"/>
      <c r="CH36" s="286"/>
      <c r="CI36" s="286"/>
      <c r="CJ36" s="286"/>
      <c r="CK36" s="286"/>
      <c r="CL36" s="286"/>
      <c r="CM36" s="286"/>
      <c r="CN36" s="286"/>
      <c r="CO36" s="286"/>
      <c r="CP36" s="286"/>
      <c r="CQ36" s="286"/>
      <c r="CR36" s="286"/>
      <c r="CS36" s="286"/>
      <c r="CT36" s="286"/>
      <c r="CU36" s="286"/>
      <c r="CV36" s="286"/>
      <c r="CW36" s="286"/>
      <c r="CX36" s="286"/>
      <c r="CY36" s="286"/>
      <c r="CZ36" s="286"/>
      <c r="DA36" s="286"/>
      <c r="DB36" s="286"/>
      <c r="DC36" s="286"/>
      <c r="DD36" s="286"/>
      <c r="DE36" s="286"/>
      <c r="DF36" s="286"/>
      <c r="DG36" s="286"/>
      <c r="DH36" s="286"/>
      <c r="DI36" s="286"/>
      <c r="DJ36" s="286"/>
      <c r="DK36" s="286"/>
      <c r="DL36" s="286"/>
      <c r="DM36" s="286"/>
      <c r="DN36" s="286"/>
      <c r="DO36" s="286"/>
      <c r="DP36" s="286"/>
      <c r="DQ36" s="287"/>
      <c r="DR36" s="313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314"/>
      <c r="FG36" s="202"/>
      <c r="FH36" s="202"/>
      <c r="FI36" s="202"/>
      <c r="FJ36" s="202"/>
      <c r="FK36" s="202"/>
      <c r="FL36" s="202"/>
      <c r="FM36" s="202"/>
      <c r="FN36" s="202"/>
      <c r="FO36" s="277"/>
      <c r="FP36" s="314"/>
      <c r="FQ36" s="202"/>
      <c r="FR36" s="202"/>
      <c r="FS36" s="202"/>
      <c r="FT36" s="202"/>
      <c r="FU36" s="202"/>
      <c r="FV36" s="202"/>
      <c r="FW36" s="202"/>
      <c r="FX36" s="202"/>
      <c r="FY36" s="277"/>
      <c r="FZ36" s="314"/>
      <c r="GA36" s="202"/>
      <c r="GB36" s="202"/>
      <c r="GC36" s="202"/>
      <c r="GD36" s="202"/>
      <c r="GE36" s="202"/>
      <c r="GF36" s="202"/>
      <c r="GG36" s="202"/>
      <c r="GH36" s="202"/>
      <c r="GI36" s="277"/>
      <c r="GJ36" s="19"/>
      <c r="GK36" s="19"/>
      <c r="GL36" s="19"/>
      <c r="GM36" s="19"/>
    </row>
    <row r="37" spans="1:195" ht="11.25" customHeight="1" x14ac:dyDescent="0.2">
      <c r="A37" s="256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58"/>
      <c r="X37" s="272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58"/>
      <c r="AT37" s="256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1"/>
      <c r="CG37" s="257"/>
      <c r="CH37" s="220"/>
      <c r="CI37" s="220"/>
      <c r="CJ37" s="220"/>
      <c r="CK37" s="220"/>
      <c r="CL37" s="220"/>
      <c r="CM37" s="220"/>
      <c r="CN37" s="220"/>
      <c r="CO37" s="220"/>
      <c r="CP37" s="220"/>
      <c r="CQ37" s="220"/>
      <c r="CR37" s="220"/>
      <c r="CS37" s="220"/>
      <c r="CT37" s="220"/>
      <c r="CU37" s="220"/>
      <c r="CV37" s="220"/>
      <c r="CW37" s="220"/>
      <c r="CX37" s="220"/>
      <c r="CY37" s="220"/>
      <c r="CZ37" s="220"/>
      <c r="DA37" s="220"/>
      <c r="DB37" s="220"/>
      <c r="DC37" s="220"/>
      <c r="DD37" s="22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58"/>
      <c r="DR37" s="259"/>
      <c r="DS37" s="220"/>
      <c r="DT37" s="220"/>
      <c r="DU37" s="220"/>
      <c r="DV37" s="220"/>
      <c r="DW37" s="220"/>
      <c r="DX37" s="220"/>
      <c r="DY37" s="220"/>
      <c r="DZ37" s="220"/>
      <c r="EA37" s="220"/>
      <c r="EB37" s="220"/>
      <c r="EC37" s="220"/>
      <c r="ED37" s="220"/>
      <c r="EE37" s="220"/>
      <c r="EF37" s="220"/>
      <c r="EG37" s="220"/>
      <c r="EH37" s="220"/>
      <c r="EI37" s="220"/>
      <c r="EJ37" s="220"/>
      <c r="EK37" s="220"/>
      <c r="EL37" s="220"/>
      <c r="EM37" s="220"/>
      <c r="EN37" s="220"/>
      <c r="EO37" s="220"/>
      <c r="EP37" s="220"/>
      <c r="EQ37" s="220"/>
      <c r="ER37" s="220"/>
      <c r="ES37" s="220"/>
      <c r="ET37" s="220"/>
      <c r="EU37" s="220"/>
      <c r="EV37" s="220"/>
      <c r="EW37" s="220"/>
      <c r="EX37" s="220"/>
      <c r="EY37" s="220"/>
      <c r="EZ37" s="220"/>
      <c r="FA37" s="220"/>
      <c r="FB37" s="220"/>
      <c r="FC37" s="220"/>
      <c r="FD37" s="220"/>
      <c r="FE37" s="220"/>
      <c r="FF37" s="272"/>
      <c r="FG37" s="220"/>
      <c r="FH37" s="220"/>
      <c r="FI37" s="220"/>
      <c r="FJ37" s="220"/>
      <c r="FK37" s="220"/>
      <c r="FL37" s="220"/>
      <c r="FM37" s="220"/>
      <c r="FN37" s="220"/>
      <c r="FO37" s="258"/>
      <c r="FP37" s="272"/>
      <c r="FQ37" s="220"/>
      <c r="FR37" s="220"/>
      <c r="FS37" s="220"/>
      <c r="FT37" s="220"/>
      <c r="FU37" s="220"/>
      <c r="FV37" s="220"/>
      <c r="FW37" s="220"/>
      <c r="FX37" s="220"/>
      <c r="FY37" s="258"/>
      <c r="FZ37" s="272"/>
      <c r="GA37" s="220"/>
      <c r="GB37" s="220"/>
      <c r="GC37" s="220"/>
      <c r="GD37" s="220"/>
      <c r="GE37" s="220"/>
      <c r="GF37" s="220"/>
      <c r="GG37" s="220"/>
      <c r="GH37" s="220"/>
      <c r="GI37" s="258"/>
      <c r="GJ37" s="19"/>
      <c r="GK37" s="19"/>
      <c r="GL37" s="19"/>
      <c r="GM37" s="19"/>
    </row>
    <row r="38" spans="1:195" ht="11.25" customHeight="1" x14ac:dyDescent="0.2">
      <c r="A38" s="256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58"/>
      <c r="X38" s="272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58"/>
      <c r="AT38" s="256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1"/>
      <c r="CG38" s="257"/>
      <c r="CH38" s="220"/>
      <c r="CI38" s="220"/>
      <c r="CJ38" s="220"/>
      <c r="CK38" s="220"/>
      <c r="CL38" s="220"/>
      <c r="CM38" s="220"/>
      <c r="CN38" s="220"/>
      <c r="CO38" s="220"/>
      <c r="CP38" s="220"/>
      <c r="CQ38" s="220"/>
      <c r="CR38" s="220"/>
      <c r="CS38" s="220"/>
      <c r="CT38" s="220"/>
      <c r="CU38" s="220"/>
      <c r="CV38" s="220"/>
      <c r="CW38" s="220"/>
      <c r="CX38" s="220"/>
      <c r="CY38" s="220"/>
      <c r="CZ38" s="220"/>
      <c r="DA38" s="220"/>
      <c r="DB38" s="220"/>
      <c r="DC38" s="220"/>
      <c r="DD38" s="220"/>
      <c r="DE38" s="220"/>
      <c r="DF38" s="220"/>
      <c r="DG38" s="220"/>
      <c r="DH38" s="220"/>
      <c r="DI38" s="220"/>
      <c r="DJ38" s="220"/>
      <c r="DK38" s="220"/>
      <c r="DL38" s="220"/>
      <c r="DM38" s="220"/>
      <c r="DN38" s="220"/>
      <c r="DO38" s="220"/>
      <c r="DP38" s="220"/>
      <c r="DQ38" s="258"/>
      <c r="DR38" s="279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72"/>
      <c r="FG38" s="220"/>
      <c r="FH38" s="220"/>
      <c r="FI38" s="220"/>
      <c r="FJ38" s="220"/>
      <c r="FK38" s="220"/>
      <c r="FL38" s="220"/>
      <c r="FM38" s="220"/>
      <c r="FN38" s="220"/>
      <c r="FO38" s="258"/>
      <c r="FP38" s="272"/>
      <c r="FQ38" s="220"/>
      <c r="FR38" s="220"/>
      <c r="FS38" s="220"/>
      <c r="FT38" s="220"/>
      <c r="FU38" s="220"/>
      <c r="FV38" s="220"/>
      <c r="FW38" s="220"/>
      <c r="FX38" s="220"/>
      <c r="FY38" s="258"/>
      <c r="FZ38" s="272"/>
      <c r="GA38" s="220"/>
      <c r="GB38" s="220"/>
      <c r="GC38" s="220"/>
      <c r="GD38" s="220"/>
      <c r="GE38" s="220"/>
      <c r="GF38" s="220"/>
      <c r="GG38" s="220"/>
      <c r="GH38" s="220"/>
      <c r="GI38" s="258"/>
      <c r="GJ38" s="19"/>
      <c r="GK38" s="19"/>
      <c r="GL38" s="19"/>
      <c r="GM38" s="19"/>
    </row>
    <row r="39" spans="1:195" ht="11.25" customHeight="1" x14ac:dyDescent="0.2">
      <c r="A39" s="256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58"/>
      <c r="X39" s="272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58"/>
      <c r="AT39" s="256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1"/>
      <c r="CG39" s="257"/>
      <c r="CH39" s="220"/>
      <c r="CI39" s="220"/>
      <c r="CJ39" s="220"/>
      <c r="CK39" s="220"/>
      <c r="CL39" s="220"/>
      <c r="CM39" s="220"/>
      <c r="CN39" s="220"/>
      <c r="CO39" s="220"/>
      <c r="CP39" s="220"/>
      <c r="CQ39" s="220"/>
      <c r="CR39" s="220"/>
      <c r="CS39" s="220"/>
      <c r="CT39" s="220"/>
      <c r="CU39" s="220"/>
      <c r="CV39" s="220"/>
      <c r="CW39" s="220"/>
      <c r="CX39" s="220"/>
      <c r="CY39" s="220"/>
      <c r="CZ39" s="220"/>
      <c r="DA39" s="220"/>
      <c r="DB39" s="220"/>
      <c r="DC39" s="220"/>
      <c r="DD39" s="220"/>
      <c r="DE39" s="220"/>
      <c r="DF39" s="220"/>
      <c r="DG39" s="220"/>
      <c r="DH39" s="220"/>
      <c r="DI39" s="220"/>
      <c r="DJ39" s="220"/>
      <c r="DK39" s="220"/>
      <c r="DL39" s="220"/>
      <c r="DM39" s="220"/>
      <c r="DN39" s="220"/>
      <c r="DO39" s="220"/>
      <c r="DP39" s="220"/>
      <c r="DQ39" s="258"/>
      <c r="DR39" s="259"/>
      <c r="DS39" s="220"/>
      <c r="DT39" s="220"/>
      <c r="DU39" s="220"/>
      <c r="DV39" s="220"/>
      <c r="DW39" s="220"/>
      <c r="DX39" s="220"/>
      <c r="DY39" s="220"/>
      <c r="DZ39" s="220"/>
      <c r="EA39" s="220"/>
      <c r="EB39" s="220"/>
      <c r="EC39" s="220"/>
      <c r="ED39" s="220"/>
      <c r="EE39" s="220"/>
      <c r="EF39" s="220"/>
      <c r="EG39" s="220"/>
      <c r="EH39" s="220"/>
      <c r="EI39" s="220"/>
      <c r="EJ39" s="220"/>
      <c r="EK39" s="220"/>
      <c r="EL39" s="220"/>
      <c r="EM39" s="220"/>
      <c r="EN39" s="220"/>
      <c r="EO39" s="220"/>
      <c r="EP39" s="220"/>
      <c r="EQ39" s="220"/>
      <c r="ER39" s="220"/>
      <c r="ES39" s="220"/>
      <c r="ET39" s="220"/>
      <c r="EU39" s="220"/>
      <c r="EV39" s="220"/>
      <c r="EW39" s="220"/>
      <c r="EX39" s="220"/>
      <c r="EY39" s="220"/>
      <c r="EZ39" s="220"/>
      <c r="FA39" s="220"/>
      <c r="FB39" s="220"/>
      <c r="FC39" s="220"/>
      <c r="FD39" s="220"/>
      <c r="FE39" s="220"/>
      <c r="FF39" s="272"/>
      <c r="FG39" s="220"/>
      <c r="FH39" s="220"/>
      <c r="FI39" s="220"/>
      <c r="FJ39" s="220"/>
      <c r="FK39" s="220"/>
      <c r="FL39" s="220"/>
      <c r="FM39" s="220"/>
      <c r="FN39" s="220"/>
      <c r="FO39" s="258"/>
      <c r="FP39" s="272"/>
      <c r="FQ39" s="220"/>
      <c r="FR39" s="220"/>
      <c r="FS39" s="220"/>
      <c r="FT39" s="220"/>
      <c r="FU39" s="220"/>
      <c r="FV39" s="220"/>
      <c r="FW39" s="220"/>
      <c r="FX39" s="220"/>
      <c r="FY39" s="258"/>
      <c r="FZ39" s="272"/>
      <c r="GA39" s="220"/>
      <c r="GB39" s="220"/>
      <c r="GC39" s="220"/>
      <c r="GD39" s="220"/>
      <c r="GE39" s="220"/>
      <c r="GF39" s="220"/>
      <c r="GG39" s="220"/>
      <c r="GH39" s="220"/>
      <c r="GI39" s="258"/>
      <c r="GJ39" s="19"/>
      <c r="GK39" s="19"/>
      <c r="GL39" s="19"/>
      <c r="GM39" s="19"/>
    </row>
    <row r="40" spans="1:195" ht="11.25" customHeight="1" x14ac:dyDescent="0.2">
      <c r="A40" s="288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92"/>
      <c r="X40" s="302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92"/>
      <c r="AT40" s="288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90"/>
      <c r="CG40" s="291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289"/>
      <c r="CW40" s="289"/>
      <c r="CX40" s="289"/>
      <c r="CY40" s="289"/>
      <c r="CZ40" s="289"/>
      <c r="DA40" s="289"/>
      <c r="DB40" s="289"/>
      <c r="DC40" s="289"/>
      <c r="DD40" s="289"/>
      <c r="DE40" s="289"/>
      <c r="DF40" s="289"/>
      <c r="DG40" s="289"/>
      <c r="DH40" s="289"/>
      <c r="DI40" s="289"/>
      <c r="DJ40" s="289"/>
      <c r="DK40" s="289"/>
      <c r="DL40" s="289"/>
      <c r="DM40" s="289"/>
      <c r="DN40" s="289"/>
      <c r="DO40" s="289"/>
      <c r="DP40" s="289"/>
      <c r="DQ40" s="292"/>
      <c r="DR40" s="288"/>
      <c r="DS40" s="289"/>
      <c r="DT40" s="289"/>
      <c r="DU40" s="289"/>
      <c r="DV40" s="289"/>
      <c r="DW40" s="289"/>
      <c r="DX40" s="289"/>
      <c r="DY40" s="289"/>
      <c r="DZ40" s="289"/>
      <c r="EA40" s="289"/>
      <c r="EB40" s="289"/>
      <c r="EC40" s="289"/>
      <c r="ED40" s="289"/>
      <c r="EE40" s="289"/>
      <c r="EF40" s="289"/>
      <c r="EG40" s="289"/>
      <c r="EH40" s="289"/>
      <c r="EI40" s="289"/>
      <c r="EJ40" s="289"/>
      <c r="EK40" s="289"/>
      <c r="EL40" s="289"/>
      <c r="EM40" s="289"/>
      <c r="EN40" s="289"/>
      <c r="EO40" s="289"/>
      <c r="EP40" s="289"/>
      <c r="EQ40" s="289"/>
      <c r="ER40" s="289"/>
      <c r="ES40" s="289"/>
      <c r="ET40" s="289"/>
      <c r="EU40" s="289"/>
      <c r="EV40" s="289"/>
      <c r="EW40" s="289"/>
      <c r="EX40" s="289"/>
      <c r="EY40" s="289"/>
      <c r="EZ40" s="289"/>
      <c r="FA40" s="289"/>
      <c r="FB40" s="289"/>
      <c r="FC40" s="289"/>
      <c r="FD40" s="289"/>
      <c r="FE40" s="289"/>
      <c r="FF40" s="293"/>
      <c r="FG40" s="294"/>
      <c r="FH40" s="294"/>
      <c r="FI40" s="294"/>
      <c r="FJ40" s="294"/>
      <c r="FK40" s="294"/>
      <c r="FL40" s="294"/>
      <c r="FM40" s="294"/>
      <c r="FN40" s="294"/>
      <c r="FO40" s="295"/>
      <c r="FP40" s="296"/>
      <c r="FQ40" s="199"/>
      <c r="FR40" s="199"/>
      <c r="FS40" s="199"/>
      <c r="FT40" s="199"/>
      <c r="FU40" s="199"/>
      <c r="FV40" s="199"/>
      <c r="FW40" s="199"/>
      <c r="FX40" s="199"/>
      <c r="FY40" s="274"/>
      <c r="FZ40" s="296"/>
      <c r="GA40" s="199"/>
      <c r="GB40" s="199"/>
      <c r="GC40" s="199"/>
      <c r="GD40" s="199"/>
      <c r="GE40" s="199"/>
      <c r="GF40" s="199"/>
      <c r="GG40" s="199"/>
      <c r="GH40" s="199"/>
      <c r="GI40" s="274"/>
      <c r="GJ40" s="19"/>
      <c r="GK40" s="19"/>
      <c r="GL40" s="19"/>
      <c r="GM40" s="19"/>
    </row>
    <row r="41" spans="1:195" ht="12.75" customHeight="1" x14ac:dyDescent="0.2">
      <c r="A41" s="303" t="s">
        <v>76</v>
      </c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"/>
      <c r="BF41" s="297" t="s">
        <v>77</v>
      </c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G41" s="298"/>
      <c r="CH41" s="298"/>
      <c r="CI41" s="298"/>
      <c r="CJ41" s="298"/>
      <c r="CK41" s="298"/>
      <c r="CL41" s="298"/>
      <c r="CM41" s="298"/>
      <c r="CN41" s="298"/>
      <c r="CO41" s="298"/>
      <c r="CP41" s="298"/>
      <c r="CQ41" s="298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98"/>
      <c r="DO41" s="298"/>
      <c r="DP41" s="298"/>
      <c r="DQ41" s="298"/>
      <c r="DR41" s="298"/>
      <c r="DS41" s="298"/>
      <c r="DT41" s="298"/>
      <c r="DU41" s="298"/>
      <c r="DV41" s="298"/>
      <c r="DW41" s="298"/>
      <c r="DX41" s="298"/>
      <c r="DY41" s="298"/>
      <c r="DZ41" s="298"/>
      <c r="EA41" s="298"/>
      <c r="EB41" s="298"/>
      <c r="EC41" s="298"/>
      <c r="ED41" s="298"/>
      <c r="EE41" s="298"/>
      <c r="EF41" s="298"/>
      <c r="EG41" s="298"/>
      <c r="EH41" s="298"/>
      <c r="EI41" s="298"/>
      <c r="EJ41" s="298"/>
      <c r="EK41" s="298"/>
      <c r="EL41" s="298"/>
      <c r="EM41" s="298"/>
      <c r="EN41" s="298"/>
      <c r="EO41" s="298"/>
      <c r="EP41" s="298"/>
      <c r="EQ41" s="298"/>
      <c r="ER41" s="298"/>
      <c r="ES41" s="298"/>
      <c r="ET41" s="298"/>
      <c r="EU41" s="298"/>
      <c r="EV41" s="298"/>
      <c r="EW41" s="298"/>
      <c r="EX41" s="298"/>
      <c r="EY41" s="298"/>
      <c r="EZ41" s="298"/>
      <c r="FA41" s="298"/>
      <c r="FB41" s="298"/>
      <c r="FC41" s="298"/>
      <c r="FD41" s="298"/>
      <c r="FE41" s="298"/>
      <c r="FF41" s="299"/>
      <c r="FG41" s="300"/>
      <c r="FH41" s="300"/>
      <c r="FI41" s="300"/>
      <c r="FJ41" s="300"/>
      <c r="FK41" s="300"/>
      <c r="FL41" s="300"/>
      <c r="FM41" s="300"/>
      <c r="FN41" s="300"/>
      <c r="FO41" s="301"/>
      <c r="FP41" s="299"/>
      <c r="FQ41" s="300"/>
      <c r="FR41" s="300"/>
      <c r="FS41" s="300"/>
      <c r="FT41" s="300"/>
      <c r="FU41" s="300"/>
      <c r="FV41" s="300"/>
      <c r="FW41" s="300"/>
      <c r="FX41" s="300"/>
      <c r="FY41" s="301"/>
      <c r="FZ41" s="299"/>
      <c r="GA41" s="300"/>
      <c r="GB41" s="300"/>
      <c r="GC41" s="300"/>
      <c r="GD41" s="300"/>
      <c r="GE41" s="300"/>
      <c r="GF41" s="300"/>
      <c r="GG41" s="300"/>
      <c r="GH41" s="300"/>
      <c r="GI41" s="301"/>
      <c r="GJ41" s="19"/>
      <c r="GK41" s="19"/>
      <c r="GL41" s="19"/>
      <c r="GM41" s="19"/>
    </row>
    <row r="42" spans="1:195" ht="14.1" customHeight="1" x14ac:dyDescent="0.2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19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203" t="s">
        <v>80</v>
      </c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19"/>
      <c r="GK42" s="19"/>
      <c r="GL42" s="19"/>
      <c r="GM42" s="19"/>
    </row>
    <row r="43" spans="1:195" ht="2.25" customHeight="1" x14ac:dyDescent="0.2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211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"/>
      <c r="BC43" s="19"/>
      <c r="BD43" s="70"/>
      <c r="BE43" s="1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211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"/>
      <c r="DJ43" s="19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201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19"/>
      <c r="EX43" s="29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19"/>
      <c r="GK43" s="19"/>
      <c r="GL43" s="19"/>
      <c r="GM43" s="19"/>
    </row>
    <row r="44" spans="1:195" ht="9.9499999999999993" customHeight="1" x14ac:dyDescent="0.2">
      <c r="A44" s="72" t="str">
        <f>'0'!$AE$4</f>
        <v/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205"/>
      <c r="R44" s="186" t="str">
        <f>'0'!$AT$2</f>
        <v/>
      </c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8"/>
      <c r="BA44" s="210"/>
      <c r="BB44" s="19"/>
      <c r="BC44" s="19"/>
      <c r="BD44" s="70"/>
      <c r="BE44" s="1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211"/>
      <c r="BY44" s="212" t="str">
        <f>'0'!$AU$2</f>
        <v/>
      </c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8"/>
      <c r="DH44" s="210"/>
      <c r="DI44" s="19"/>
      <c r="DJ44" s="19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200" t="s">
        <v>82</v>
      </c>
      <c r="EK44" s="190"/>
      <c r="EL44" s="190"/>
      <c r="EM44" s="190"/>
      <c r="EN44" s="190"/>
      <c r="EO44" s="190"/>
      <c r="EP44" s="190"/>
      <c r="EQ44" s="190"/>
      <c r="ER44" s="190"/>
      <c r="ES44" s="190"/>
      <c r="ET44" s="190"/>
      <c r="EU44" s="190"/>
      <c r="EV44" s="190"/>
      <c r="EW44" s="50"/>
      <c r="EY44" s="200" t="s">
        <v>83</v>
      </c>
      <c r="EZ44" s="190"/>
      <c r="FA44" s="190"/>
      <c r="FB44" s="190"/>
      <c r="FC44" s="190"/>
      <c r="FD44" s="190"/>
      <c r="FE44" s="190"/>
      <c r="FF44" s="190"/>
      <c r="FG44" s="190"/>
      <c r="FH44" s="190"/>
      <c r="FI44" s="190"/>
      <c r="FJ44" s="190"/>
      <c r="FK44" s="190"/>
      <c r="FL44" s="190"/>
      <c r="FM44" s="190"/>
      <c r="FN44" s="190"/>
      <c r="FO44" s="190"/>
      <c r="FP44" s="190"/>
      <c r="FQ44" s="190"/>
      <c r="FR44" s="190"/>
      <c r="FS44" s="190"/>
      <c r="FT44" s="190"/>
      <c r="FU44" s="190"/>
      <c r="FV44" s="190"/>
      <c r="FW44" s="190"/>
      <c r="FX44" s="190"/>
      <c r="FY44" s="190"/>
      <c r="FZ44" s="190"/>
      <c r="GA44" s="190"/>
      <c r="GB44" s="190"/>
      <c r="GC44" s="190"/>
      <c r="GD44" s="190"/>
      <c r="GE44" s="190"/>
      <c r="GF44" s="190"/>
      <c r="GG44" s="190"/>
      <c r="GH44" s="190"/>
      <c r="GI44" s="190"/>
      <c r="GJ44" s="19"/>
      <c r="GK44" s="19"/>
      <c r="GL44" s="19"/>
      <c r="GM44" s="19"/>
    </row>
    <row r="45" spans="1:195" ht="11.25" customHeight="1" x14ac:dyDescent="0.2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190"/>
      <c r="R45" s="189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1"/>
      <c r="BA45" s="190"/>
      <c r="BB45" s="19"/>
      <c r="BC45" s="19"/>
      <c r="BD45" s="70"/>
      <c r="BE45" s="19"/>
      <c r="BG45" s="19"/>
      <c r="BT45" s="19"/>
      <c r="BU45" s="19"/>
      <c r="BV45" s="19"/>
      <c r="BW45" s="19"/>
      <c r="BX45" s="190"/>
      <c r="BY45" s="189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1"/>
      <c r="DH45" s="190"/>
      <c r="DI45" s="19"/>
      <c r="DJ45" s="19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201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19"/>
      <c r="EX45" s="29"/>
      <c r="EY45" s="214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19"/>
      <c r="GK45" s="19"/>
      <c r="GL45" s="19"/>
      <c r="GM45" s="19"/>
    </row>
    <row r="46" spans="1:195" ht="11.25" customHeight="1" x14ac:dyDescent="0.2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190"/>
      <c r="R46" s="189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1"/>
      <c r="BA46" s="190"/>
      <c r="BB46" s="19"/>
      <c r="BC46" s="19"/>
      <c r="BD46" s="70"/>
      <c r="BE46" s="19"/>
      <c r="BG46" s="19"/>
      <c r="BT46" s="19"/>
      <c r="BU46" s="19"/>
      <c r="BV46" s="19"/>
      <c r="BW46" s="19"/>
      <c r="BX46" s="190"/>
      <c r="BY46" s="189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1"/>
      <c r="DH46" s="190"/>
      <c r="DI46" s="19"/>
      <c r="DJ46" s="19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  <c r="EC46" s="190"/>
      <c r="ED46" s="190"/>
      <c r="EE46" s="190"/>
      <c r="EF46" s="190"/>
      <c r="EG46" s="190"/>
      <c r="EH46" s="190"/>
      <c r="EI46" s="190"/>
      <c r="EJ46" s="200" t="s">
        <v>78</v>
      </c>
      <c r="EK46" s="190"/>
      <c r="EL46" s="190"/>
      <c r="EM46" s="190"/>
      <c r="EN46" s="190"/>
      <c r="EO46" s="190"/>
      <c r="EP46" s="190"/>
      <c r="EQ46" s="190"/>
      <c r="ER46" s="190"/>
      <c r="ES46" s="190"/>
      <c r="ET46" s="190"/>
      <c r="EU46" s="190"/>
      <c r="EV46" s="190"/>
      <c r="EW46" s="50"/>
      <c r="EY46" s="200" t="s">
        <v>79</v>
      </c>
      <c r="EZ46" s="190"/>
      <c r="FA46" s="190"/>
      <c r="FB46" s="190"/>
      <c r="FC46" s="190"/>
      <c r="FD46" s="190"/>
      <c r="FE46" s="190"/>
      <c r="FF46" s="190"/>
      <c r="FG46" s="190"/>
      <c r="FH46" s="190"/>
      <c r="FI46" s="190"/>
      <c r="FJ46" s="190"/>
      <c r="FK46" s="190"/>
      <c r="FL46" s="190"/>
      <c r="FM46" s="190"/>
      <c r="FN46" s="190"/>
      <c r="FO46" s="190"/>
      <c r="FP46" s="190"/>
      <c r="FQ46" s="190"/>
      <c r="FR46" s="190"/>
      <c r="FS46" s="190"/>
      <c r="FT46" s="190"/>
      <c r="FU46" s="190"/>
      <c r="FV46" s="190"/>
      <c r="FW46" s="190"/>
      <c r="FX46" s="190"/>
      <c r="FY46" s="190"/>
      <c r="FZ46" s="190"/>
      <c r="GA46" s="190"/>
      <c r="GB46" s="190"/>
      <c r="GC46" s="190"/>
      <c r="GD46" s="190"/>
      <c r="GE46" s="190"/>
      <c r="GF46" s="190"/>
      <c r="GG46" s="190"/>
      <c r="GH46" s="190"/>
      <c r="GI46" s="190"/>
      <c r="GJ46" s="19"/>
      <c r="GK46" s="19"/>
      <c r="GL46" s="19"/>
      <c r="GM46" s="19"/>
    </row>
    <row r="47" spans="1:195" ht="11.25" customHeight="1" x14ac:dyDescent="0.2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190"/>
      <c r="R47" s="189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1"/>
      <c r="BA47" s="190"/>
      <c r="BB47" s="19"/>
      <c r="BC47" s="19"/>
      <c r="BD47" s="70"/>
      <c r="BE47" s="19"/>
      <c r="BG47" s="19"/>
      <c r="BT47" s="19"/>
      <c r="BU47" s="19"/>
      <c r="BV47" s="19"/>
      <c r="BW47" s="19"/>
      <c r="BX47" s="190"/>
      <c r="BY47" s="189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1"/>
      <c r="DH47" s="190"/>
      <c r="DI47" s="19"/>
      <c r="DJ47" s="19"/>
      <c r="DL47" s="204" t="s">
        <v>81</v>
      </c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207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19"/>
      <c r="EY47" s="208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19"/>
      <c r="GK47" s="19"/>
      <c r="GL47" s="19"/>
      <c r="GM47" s="19"/>
    </row>
    <row r="48" spans="1:195" ht="8.25" customHeight="1" x14ac:dyDescent="0.2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190"/>
      <c r="R48" s="189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1"/>
      <c r="BA48" s="190"/>
      <c r="BB48" s="19"/>
      <c r="BC48" s="19"/>
      <c r="BD48" s="70"/>
      <c r="BE48" s="19"/>
      <c r="BG48" s="19"/>
      <c r="BT48" s="19"/>
      <c r="BU48" s="19"/>
      <c r="BV48" s="19"/>
      <c r="BX48" s="190"/>
      <c r="BY48" s="189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1"/>
      <c r="DH48" s="190"/>
      <c r="DI48" s="19"/>
      <c r="DJ48" s="19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198" t="s">
        <v>78</v>
      </c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73"/>
      <c r="EY48" s="200" t="s">
        <v>79</v>
      </c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0"/>
      <c r="FK48" s="190"/>
      <c r="FL48" s="190"/>
      <c r="FM48" s="190"/>
      <c r="FN48" s="190"/>
      <c r="FO48" s="190"/>
      <c r="FP48" s="190"/>
      <c r="FQ48" s="190"/>
      <c r="FR48" s="190"/>
      <c r="FS48" s="190"/>
      <c r="FT48" s="190"/>
      <c r="FU48" s="190"/>
      <c r="FV48" s="190"/>
      <c r="FW48" s="190"/>
      <c r="FX48" s="190"/>
      <c r="FY48" s="190"/>
      <c r="FZ48" s="190"/>
      <c r="GA48" s="190"/>
      <c r="GB48" s="190"/>
      <c r="GC48" s="190"/>
      <c r="GD48" s="190"/>
      <c r="GE48" s="190"/>
      <c r="GF48" s="190"/>
      <c r="GG48" s="190"/>
      <c r="GH48" s="190"/>
      <c r="GI48" s="190"/>
      <c r="GJ48" s="19"/>
      <c r="GK48" s="19"/>
      <c r="GL48" s="19"/>
      <c r="GM48" s="19"/>
    </row>
    <row r="49" spans="1:195" ht="11.25" customHeight="1" x14ac:dyDescent="0.2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190"/>
      <c r="R49" s="192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4"/>
      <c r="BA49" s="190"/>
      <c r="BB49" s="19"/>
      <c r="BC49" s="19"/>
      <c r="BD49" s="70"/>
      <c r="BE49" s="213" t="s">
        <v>150</v>
      </c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T49" s="19"/>
      <c r="BU49" s="19"/>
      <c r="BV49" s="19"/>
      <c r="BW49" s="74"/>
      <c r="BX49" s="190"/>
      <c r="BY49" s="192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4"/>
      <c r="DH49" s="190"/>
      <c r="DI49" s="19"/>
      <c r="DJ49" s="19"/>
      <c r="DL49" s="206" t="s">
        <v>109</v>
      </c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  <c r="DY49" s="190"/>
      <c r="DZ49" s="190"/>
      <c r="EA49" s="190"/>
      <c r="EB49" s="190"/>
      <c r="EC49" s="190"/>
      <c r="ED49" s="190"/>
      <c r="EE49" s="190"/>
      <c r="EF49" s="190"/>
      <c r="EG49" s="190"/>
      <c r="EH49" s="190"/>
      <c r="EI49" s="190"/>
      <c r="EJ49" s="190"/>
      <c r="EK49" s="190"/>
      <c r="EL49" s="19"/>
      <c r="EM49" s="19"/>
      <c r="EN49" s="19"/>
      <c r="EO49" s="19"/>
      <c r="EQ49" s="75"/>
      <c r="ER49" s="75"/>
      <c r="ES49" s="75"/>
      <c r="ET49" s="75"/>
      <c r="EU49" s="75"/>
      <c r="EV49" s="75"/>
      <c r="EW49" s="75"/>
      <c r="EX49" s="75"/>
      <c r="EY49" s="209" t="s">
        <v>151</v>
      </c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19"/>
      <c r="GK49" s="19"/>
      <c r="GL49" s="19"/>
      <c r="GM49" s="19"/>
    </row>
    <row r="50" spans="1:195" ht="2.25" customHeight="1" x14ac:dyDescent="0.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"/>
      <c r="BC50" s="19"/>
      <c r="BD50" s="7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"/>
      <c r="BS50" s="19"/>
      <c r="BT50" s="19"/>
      <c r="BU50" s="19"/>
      <c r="BV50" s="19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"/>
      <c r="DJ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</row>
    <row r="51" spans="1:195" ht="6" customHeight="1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BA51" s="19"/>
      <c r="BB51" s="19"/>
      <c r="BC51" s="19"/>
      <c r="BD51" s="7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"/>
      <c r="BS51" s="19"/>
      <c r="BT51" s="19"/>
      <c r="BU51" s="19"/>
      <c r="BV51" s="19"/>
      <c r="DH51" s="19"/>
      <c r="DI51" s="19"/>
      <c r="DJ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</row>
    <row r="52" spans="1:195" ht="11.25" customHeight="1" x14ac:dyDescent="0.2">
      <c r="A52" s="76"/>
      <c r="B52" s="76"/>
      <c r="C52" s="76"/>
      <c r="D52" s="76"/>
      <c r="E52" s="76"/>
      <c r="F52" s="76"/>
      <c r="G52" s="76"/>
      <c r="H52" s="76"/>
      <c r="I52" s="76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5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7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5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"/>
      <c r="DL52" s="204" t="s">
        <v>152</v>
      </c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5"/>
      <c r="EI52" s="5"/>
      <c r="EJ52" s="204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"/>
      <c r="EX52" s="19"/>
      <c r="EY52" s="208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19"/>
      <c r="GK52" s="19"/>
      <c r="GL52" s="19"/>
      <c r="GM52" s="19"/>
    </row>
    <row r="53" spans="1:195" ht="8.25" customHeight="1" x14ac:dyDescent="0.2">
      <c r="A53" s="196" t="s">
        <v>111</v>
      </c>
      <c r="B53" s="190"/>
      <c r="C53" s="190"/>
      <c r="D53" s="190"/>
      <c r="E53" s="190"/>
      <c r="F53" s="190"/>
      <c r="G53" s="190"/>
      <c r="H53" s="190"/>
      <c r="I53" s="190"/>
      <c r="J53" s="190"/>
      <c r="K53" s="19"/>
      <c r="L53" s="19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7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8" t="s">
        <v>78</v>
      </c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77"/>
      <c r="EX53" s="77"/>
      <c r="EY53" s="198" t="str">
        <f t="shared" ref="EY53" si="0">EY48</f>
        <v>(расшифровка подписи)</v>
      </c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"/>
      <c r="GK53" s="19"/>
      <c r="GL53" s="19"/>
      <c r="GM53" s="19"/>
    </row>
    <row r="54" spans="1:195" ht="11.25" customHeight="1" x14ac:dyDescent="0.2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78"/>
      <c r="L54" s="197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"/>
      <c r="Y54" s="19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7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7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"/>
      <c r="CF54" s="19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"/>
      <c r="DL54" s="204" t="s">
        <v>153</v>
      </c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5"/>
      <c r="EI54" s="5"/>
      <c r="EJ54" s="204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</row>
    <row r="55" spans="1:195" ht="8.25" customHeight="1" x14ac:dyDescent="0.2">
      <c r="A55" s="190"/>
      <c r="B55" s="190"/>
      <c r="C55" s="190"/>
      <c r="D55" s="190"/>
      <c r="E55" s="190"/>
      <c r="F55" s="190"/>
      <c r="G55" s="190"/>
      <c r="H55" s="190"/>
      <c r="I55" s="190"/>
      <c r="J55" s="190"/>
      <c r="K55" s="78"/>
      <c r="L55" s="198" t="s">
        <v>78</v>
      </c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77"/>
      <c r="Y55" s="77"/>
      <c r="Z55" s="198" t="s">
        <v>79</v>
      </c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79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8" t="s">
        <v>78</v>
      </c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77"/>
      <c r="CF55" s="77"/>
      <c r="CG55" s="198" t="s">
        <v>79</v>
      </c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80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8" t="s">
        <v>78</v>
      </c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77"/>
      <c r="EX55" s="77"/>
      <c r="EY55" s="198" t="s">
        <v>79</v>
      </c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"/>
      <c r="GK55" s="19"/>
      <c r="GL55" s="19"/>
      <c r="GM55" s="19"/>
    </row>
    <row r="56" spans="1:195" ht="6" customHeight="1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5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GJ56" s="19"/>
      <c r="GK56" s="19"/>
      <c r="GL56" s="19"/>
      <c r="GM56" s="19"/>
    </row>
  </sheetData>
  <mergeCells count="235">
    <mergeCell ref="FS1:GI2"/>
    <mergeCell ref="FQ3:GI3"/>
    <mergeCell ref="FQ4:GI4"/>
    <mergeCell ref="FQ5:GI5"/>
    <mergeCell ref="EE1:FM3"/>
    <mergeCell ref="EW4:FO4"/>
    <mergeCell ref="BV1:CW2"/>
    <mergeCell ref="C2:R4"/>
    <mergeCell ref="AV3:CD3"/>
    <mergeCell ref="CE3:CT3"/>
    <mergeCell ref="CU3:CY3"/>
    <mergeCell ref="CZ3:DX3"/>
    <mergeCell ref="CD4:CT4"/>
    <mergeCell ref="CL5:CP5"/>
    <mergeCell ref="CQ5:CS5"/>
    <mergeCell ref="CT5:CY5"/>
    <mergeCell ref="CZ5:DB5"/>
    <mergeCell ref="DC5:DV5"/>
    <mergeCell ref="DX5:ED5"/>
    <mergeCell ref="EE5:EF5"/>
    <mergeCell ref="EW5:FO5"/>
    <mergeCell ref="AA5:AR5"/>
    <mergeCell ref="AS5:AU5"/>
    <mergeCell ref="AV5:BB5"/>
    <mergeCell ref="FL9:GI12"/>
    <mergeCell ref="G17:AA17"/>
    <mergeCell ref="AB17:BF17"/>
    <mergeCell ref="A20:R20"/>
    <mergeCell ref="S20:CQ20"/>
    <mergeCell ref="A15:F15"/>
    <mergeCell ref="G15:AA15"/>
    <mergeCell ref="AB15:BF15"/>
    <mergeCell ref="BG15:BT15"/>
    <mergeCell ref="BU15:CG15"/>
    <mergeCell ref="G16:AA16"/>
    <mergeCell ref="A17:F17"/>
    <mergeCell ref="A10:G10"/>
    <mergeCell ref="H10:BT10"/>
    <mergeCell ref="J11:BR11"/>
    <mergeCell ref="A12:X12"/>
    <mergeCell ref="Y12:BT12"/>
    <mergeCell ref="A13:Q13"/>
    <mergeCell ref="S13:BB13"/>
    <mergeCell ref="S14:BB14"/>
    <mergeCell ref="CH13:CQ13"/>
    <mergeCell ref="CH14:CQ15"/>
    <mergeCell ref="BC13:BG13"/>
    <mergeCell ref="BI13:BT13"/>
    <mergeCell ref="CB5:CH5"/>
    <mergeCell ref="CI5:CJ5"/>
    <mergeCell ref="A6:I6"/>
    <mergeCell ref="J6:GI6"/>
    <mergeCell ref="K7:GH7"/>
    <mergeCell ref="A8:Q8"/>
    <mergeCell ref="R8:CE8"/>
    <mergeCell ref="CH8:CQ8"/>
    <mergeCell ref="CU8:GI8"/>
    <mergeCell ref="BC5:BE5"/>
    <mergeCell ref="BF5:BZ5"/>
    <mergeCell ref="EO13:FA14"/>
    <mergeCell ref="EO17:FA18"/>
    <mergeCell ref="CU20:FJ20"/>
    <mergeCell ref="FK20:GI22"/>
    <mergeCell ref="DO21:DX24"/>
    <mergeCell ref="EY21:FJ24"/>
    <mergeCell ref="CU21:DN22"/>
    <mergeCell ref="CU23:DD24"/>
    <mergeCell ref="DE23:DN24"/>
    <mergeCell ref="FK23:FV24"/>
    <mergeCell ref="FW23:GI24"/>
    <mergeCell ref="DK13:DP14"/>
    <mergeCell ref="DQ13:DV14"/>
    <mergeCell ref="CU15:DJ16"/>
    <mergeCell ref="FW25:GI26"/>
    <mergeCell ref="FW27:GI28"/>
    <mergeCell ref="CU29:GI29"/>
    <mergeCell ref="DO30:EC30"/>
    <mergeCell ref="ED30:EP30"/>
    <mergeCell ref="EQ30:FJ30"/>
    <mergeCell ref="FK30:GI30"/>
    <mergeCell ref="CG37:DQ37"/>
    <mergeCell ref="DR37:FE37"/>
    <mergeCell ref="CG36:DQ36"/>
    <mergeCell ref="DR36:FE36"/>
    <mergeCell ref="FF36:FO36"/>
    <mergeCell ref="FP36:FY36"/>
    <mergeCell ref="FZ36:GI36"/>
    <mergeCell ref="FZ37:GI37"/>
    <mergeCell ref="FP37:FY37"/>
    <mergeCell ref="CU30:DN30"/>
    <mergeCell ref="CU31:DN31"/>
    <mergeCell ref="DO31:EC31"/>
    <mergeCell ref="ED31:EP31"/>
    <mergeCell ref="EQ31:FJ31"/>
    <mergeCell ref="FK31:GI31"/>
    <mergeCell ref="FP34:FY35"/>
    <mergeCell ref="FZ34:GI35"/>
    <mergeCell ref="AT35:CF35"/>
    <mergeCell ref="CG35:DQ35"/>
    <mergeCell ref="FF37:FO37"/>
    <mergeCell ref="CU32:FE32"/>
    <mergeCell ref="AT36:CF36"/>
    <mergeCell ref="AT37:CF37"/>
    <mergeCell ref="FP38:FY38"/>
    <mergeCell ref="FZ38:GI38"/>
    <mergeCell ref="AT38:CF38"/>
    <mergeCell ref="AT40:CF40"/>
    <mergeCell ref="Q43:BA43"/>
    <mergeCell ref="CG40:DQ40"/>
    <mergeCell ref="DR40:FE40"/>
    <mergeCell ref="FF40:FO40"/>
    <mergeCell ref="FP40:FY40"/>
    <mergeCell ref="FZ40:GI40"/>
    <mergeCell ref="BF41:FE41"/>
    <mergeCell ref="FZ41:GI41"/>
    <mergeCell ref="A40:W40"/>
    <mergeCell ref="X40:AS40"/>
    <mergeCell ref="A41:BD41"/>
    <mergeCell ref="FF41:FO41"/>
    <mergeCell ref="FP41:FY41"/>
    <mergeCell ref="BX43:DH43"/>
    <mergeCell ref="EJ43:EV43"/>
    <mergeCell ref="FP39:FY39"/>
    <mergeCell ref="FZ39:GI39"/>
    <mergeCell ref="A39:W39"/>
    <mergeCell ref="X39:AS39"/>
    <mergeCell ref="A29:R29"/>
    <mergeCell ref="A34:W35"/>
    <mergeCell ref="X34:AS35"/>
    <mergeCell ref="A36:W36"/>
    <mergeCell ref="X36:AS36"/>
    <mergeCell ref="A37:W37"/>
    <mergeCell ref="X37:AS37"/>
    <mergeCell ref="A38:W38"/>
    <mergeCell ref="X38:AS38"/>
    <mergeCell ref="CG38:DQ38"/>
    <mergeCell ref="DR38:FE38"/>
    <mergeCell ref="FF38:FO38"/>
    <mergeCell ref="A30:AV31"/>
    <mergeCell ref="AW30:BG30"/>
    <mergeCell ref="BH30:BQ30"/>
    <mergeCell ref="BT30:CQ30"/>
    <mergeCell ref="BH31:BQ31"/>
    <mergeCell ref="BT31:CQ31"/>
    <mergeCell ref="A33:GI33"/>
    <mergeCell ref="FF34:FO35"/>
    <mergeCell ref="BU13:CG13"/>
    <mergeCell ref="CU13:DJ14"/>
    <mergeCell ref="CU9:DJ12"/>
    <mergeCell ref="DK10:DP12"/>
    <mergeCell ref="DQ10:DV12"/>
    <mergeCell ref="AT39:CF39"/>
    <mergeCell ref="CG39:DQ39"/>
    <mergeCell ref="DR39:FE39"/>
    <mergeCell ref="AT34:DQ34"/>
    <mergeCell ref="DR34:FE35"/>
    <mergeCell ref="EO9:FA12"/>
    <mergeCell ref="FB9:FK12"/>
    <mergeCell ref="DW10:EB12"/>
    <mergeCell ref="EC10:EH12"/>
    <mergeCell ref="EI10:EN12"/>
    <mergeCell ref="BU11:CG12"/>
    <mergeCell ref="CH11:CQ12"/>
    <mergeCell ref="CU17:DJ18"/>
    <mergeCell ref="FF39:FO39"/>
    <mergeCell ref="DY21:EP22"/>
    <mergeCell ref="EQ21:EX24"/>
    <mergeCell ref="DY23:EG24"/>
    <mergeCell ref="EH23:EP24"/>
    <mergeCell ref="DW13:EB14"/>
    <mergeCell ref="A9:AD9"/>
    <mergeCell ref="AE9:BT9"/>
    <mergeCell ref="BU9:CG9"/>
    <mergeCell ref="CH9:CQ9"/>
    <mergeCell ref="DK9:EB9"/>
    <mergeCell ref="EC9:EN9"/>
    <mergeCell ref="BU10:CG10"/>
    <mergeCell ref="BJ22:BL23"/>
    <mergeCell ref="BN22:CQ27"/>
    <mergeCell ref="BJ25:BL25"/>
    <mergeCell ref="CU25:DD26"/>
    <mergeCell ref="BJ27:BL27"/>
    <mergeCell ref="CU27:DD28"/>
    <mergeCell ref="BG17:BT17"/>
    <mergeCell ref="BU17:CG17"/>
    <mergeCell ref="G18:AA18"/>
    <mergeCell ref="C22:P23"/>
    <mergeCell ref="T22:V23"/>
    <mergeCell ref="X22:AY23"/>
    <mergeCell ref="C25:P25"/>
    <mergeCell ref="X25:BG27"/>
    <mergeCell ref="C27:Q27"/>
    <mergeCell ref="T27:V27"/>
    <mergeCell ref="CH16:CQ17"/>
    <mergeCell ref="EY46:GI46"/>
    <mergeCell ref="EY47:GI47"/>
    <mergeCell ref="EY48:GI48"/>
    <mergeCell ref="EY49:GI49"/>
    <mergeCell ref="BA44:BA49"/>
    <mergeCell ref="BX44:BX49"/>
    <mergeCell ref="BY44:DG49"/>
    <mergeCell ref="DH44:DH49"/>
    <mergeCell ref="BE49:BQ55"/>
    <mergeCell ref="BX50:DH50"/>
    <mergeCell ref="CG52:DI54"/>
    <mergeCell ref="BR54:CD54"/>
    <mergeCell ref="CG55:DI55"/>
    <mergeCell ref="BR55:CD55"/>
    <mergeCell ref="EJ55:EV55"/>
    <mergeCell ref="EY55:GI55"/>
    <mergeCell ref="EY52:GI52"/>
    <mergeCell ref="EY53:GI53"/>
    <mergeCell ref="EJ54:EV54"/>
    <mergeCell ref="EY44:GI44"/>
    <mergeCell ref="EY45:GI45"/>
    <mergeCell ref="R44:AZ49"/>
    <mergeCell ref="Q50:BA50"/>
    <mergeCell ref="Z52:BC54"/>
    <mergeCell ref="A53:J55"/>
    <mergeCell ref="L54:W54"/>
    <mergeCell ref="L55:W55"/>
    <mergeCell ref="Z55:BC55"/>
    <mergeCell ref="EJ44:EV44"/>
    <mergeCell ref="EJ45:EV45"/>
    <mergeCell ref="DL42:EI46"/>
    <mergeCell ref="DL47:EI47"/>
    <mergeCell ref="DL52:EG52"/>
    <mergeCell ref="DL54:EG54"/>
    <mergeCell ref="EJ52:EV52"/>
    <mergeCell ref="EJ53:EV53"/>
    <mergeCell ref="Q44:Q49"/>
    <mergeCell ref="EJ46:EV46"/>
    <mergeCell ref="DL49:EK49"/>
    <mergeCell ref="EJ47:EV47"/>
    <mergeCell ref="EJ48:EV48"/>
  </mergeCells>
  <conditionalFormatting sqref="Q43:BA43">
    <cfRule type="expression" dxfId="7" priority="1">
      <formula>$A$1=TRUE</formula>
    </cfRule>
  </conditionalFormatting>
  <conditionalFormatting sqref="Q44:Q49">
    <cfRule type="expression" dxfId="6" priority="2">
      <formula>$A$1=TRUE</formula>
    </cfRule>
  </conditionalFormatting>
  <conditionalFormatting sqref="Q50:BA50">
    <cfRule type="expression" dxfId="5" priority="3">
      <formula>$A$1=TRUE</formula>
    </cfRule>
  </conditionalFormatting>
  <conditionalFormatting sqref="BA44:BA49">
    <cfRule type="expression" dxfId="4" priority="4">
      <formula>$A$1=TRUE</formula>
    </cfRule>
  </conditionalFormatting>
  <conditionalFormatting sqref="BX43:DH43">
    <cfRule type="expression" dxfId="3" priority="5">
      <formula>$B$1=TRUE</formula>
    </cfRule>
  </conditionalFormatting>
  <conditionalFormatting sqref="BX50:DH50">
    <cfRule type="expression" dxfId="2" priority="6">
      <formula>$B$1=TRUE</formula>
    </cfRule>
  </conditionalFormatting>
  <conditionalFormatting sqref="BX44:BX49">
    <cfRule type="expression" dxfId="1" priority="7">
      <formula>$B$1=TRUE</formula>
    </cfRule>
  </conditionalFormatting>
  <conditionalFormatting sqref="DH44:DH49">
    <cfRule type="expression" dxfId="0" priority="8">
      <formula>$B$1=TRUE</formula>
    </cfRule>
  </conditionalFormatting>
  <printOptions horizontalCentered="1" verticalCentered="1"/>
  <pageMargins left="7.874015748031496E-2" right="7.874015748031496E-2" top="0.11811023622047244" bottom="0.15748031496062992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GF1000"/>
  <sheetViews>
    <sheetView showGridLines="0" workbookViewId="0"/>
  </sheetViews>
  <sheetFormatPr defaultColWidth="14.42578125" defaultRowHeight="15.75" customHeight="1" x14ac:dyDescent="0.2"/>
  <cols>
    <col min="1" max="20" width="0.7109375" customWidth="1"/>
    <col min="21" max="21" width="1.140625" customWidth="1"/>
    <col min="22" max="83" width="0.7109375" customWidth="1"/>
    <col min="84" max="84" width="1.85546875" customWidth="1"/>
    <col min="85" max="114" width="0.7109375" customWidth="1"/>
    <col min="115" max="115" width="1.140625" customWidth="1"/>
    <col min="116" max="131" width="0.7109375" customWidth="1"/>
    <col min="132" max="132" width="1.140625" customWidth="1"/>
    <col min="133" max="172" width="0.7109375" customWidth="1"/>
    <col min="173" max="173" width="1.28515625" customWidth="1"/>
    <col min="174" max="187" width="0.7109375" customWidth="1"/>
    <col min="188" max="188" width="1.85546875" customWidth="1"/>
  </cols>
  <sheetData>
    <row r="1" spans="1:188" ht="13.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363" t="s">
        <v>154</v>
      </c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</row>
    <row r="2" spans="1:188" ht="14.25" customHeigh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</row>
    <row r="3" spans="1:188" ht="21.75" customHeight="1" x14ac:dyDescent="0.2">
      <c r="A3" s="404" t="s">
        <v>155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  <c r="CD3" s="286"/>
      <c r="CE3" s="286"/>
      <c r="CF3" s="286"/>
      <c r="CG3" s="286"/>
      <c r="CH3" s="286"/>
      <c r="CI3" s="286"/>
      <c r="CJ3" s="286"/>
      <c r="CK3" s="286"/>
      <c r="CL3" s="286"/>
      <c r="CM3" s="286"/>
      <c r="CN3" s="286"/>
      <c r="CO3" s="286"/>
      <c r="CP3" s="286"/>
      <c r="CQ3" s="286"/>
      <c r="CR3" s="286"/>
      <c r="CS3" s="286"/>
      <c r="CT3" s="286"/>
      <c r="CU3" s="286"/>
      <c r="CV3" s="286"/>
      <c r="CW3" s="286"/>
      <c r="CX3" s="286"/>
      <c r="CY3" s="286"/>
      <c r="CZ3" s="286"/>
      <c r="DA3" s="286"/>
      <c r="DB3" s="286"/>
      <c r="DC3" s="286"/>
      <c r="DD3" s="286"/>
      <c r="DE3" s="286"/>
      <c r="DF3" s="286"/>
      <c r="DG3" s="286"/>
      <c r="DH3" s="286"/>
      <c r="DI3" s="286"/>
      <c r="DJ3" s="286"/>
      <c r="DK3" s="286"/>
      <c r="DL3" s="286"/>
      <c r="DM3" s="286"/>
      <c r="DN3" s="286"/>
      <c r="DO3" s="286"/>
      <c r="DP3" s="286"/>
      <c r="DQ3" s="286"/>
      <c r="DR3" s="286"/>
      <c r="DS3" s="286"/>
      <c r="DT3" s="286"/>
      <c r="DU3" s="286"/>
      <c r="DV3" s="286"/>
      <c r="DW3" s="286"/>
      <c r="DX3" s="286"/>
      <c r="DY3" s="286"/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6"/>
      <c r="EK3" s="286"/>
      <c r="EL3" s="286"/>
      <c r="EM3" s="286"/>
      <c r="EN3" s="286"/>
      <c r="EO3" s="286"/>
      <c r="EP3" s="286"/>
      <c r="EQ3" s="286"/>
      <c r="ER3" s="286"/>
      <c r="ES3" s="286"/>
      <c r="ET3" s="286"/>
      <c r="EU3" s="286"/>
      <c r="EV3" s="286"/>
      <c r="EW3" s="286"/>
      <c r="EX3" s="286"/>
      <c r="EY3" s="286"/>
      <c r="EZ3" s="286"/>
      <c r="FA3" s="287"/>
      <c r="FB3" s="405" t="s">
        <v>156</v>
      </c>
      <c r="FC3" s="298"/>
      <c r="FD3" s="298"/>
      <c r="FE3" s="298"/>
      <c r="FF3" s="298"/>
      <c r="FG3" s="298"/>
      <c r="FH3" s="298"/>
      <c r="FI3" s="298"/>
      <c r="FJ3" s="298"/>
      <c r="FK3" s="298"/>
      <c r="FL3" s="298"/>
      <c r="FM3" s="298"/>
      <c r="FN3" s="298"/>
      <c r="FO3" s="298"/>
      <c r="FP3" s="298"/>
      <c r="FQ3" s="321"/>
      <c r="FR3" s="405" t="s">
        <v>157</v>
      </c>
      <c r="FS3" s="298"/>
      <c r="FT3" s="298"/>
      <c r="FU3" s="298"/>
      <c r="FV3" s="298"/>
      <c r="FW3" s="298"/>
      <c r="FX3" s="298"/>
      <c r="FY3" s="298"/>
      <c r="FZ3" s="298"/>
      <c r="GA3" s="298"/>
      <c r="GB3" s="298"/>
      <c r="GC3" s="298"/>
      <c r="GD3" s="298"/>
      <c r="GE3" s="298"/>
      <c r="GF3" s="321"/>
    </row>
    <row r="4" spans="1:188" ht="10.5" customHeight="1" x14ac:dyDescent="0.2">
      <c r="A4" s="273" t="s">
        <v>158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274"/>
      <c r="AE4" s="430" t="s">
        <v>159</v>
      </c>
      <c r="AF4" s="199"/>
      <c r="AG4" s="199"/>
      <c r="AH4" s="199"/>
      <c r="AI4" s="199"/>
      <c r="AJ4" s="199"/>
      <c r="AK4" s="199"/>
      <c r="AL4" s="402" t="s">
        <v>160</v>
      </c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58"/>
      <c r="BO4" s="402" t="s">
        <v>161</v>
      </c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58"/>
      <c r="CK4" s="402" t="s">
        <v>162</v>
      </c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58"/>
      <c r="DO4" s="273" t="s">
        <v>163</v>
      </c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274"/>
      <c r="FB4" s="249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231"/>
      <c r="FR4" s="249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231"/>
    </row>
    <row r="5" spans="1:188" ht="27.75" customHeight="1" x14ac:dyDescent="0.2">
      <c r="A5" s="235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77"/>
      <c r="AE5" s="202"/>
      <c r="AF5" s="202"/>
      <c r="AG5" s="202"/>
      <c r="AH5" s="202"/>
      <c r="AI5" s="202"/>
      <c r="AJ5" s="202"/>
      <c r="AK5" s="202"/>
      <c r="AL5" s="310" t="s">
        <v>69</v>
      </c>
      <c r="AM5" s="220"/>
      <c r="AN5" s="220"/>
      <c r="AO5" s="220"/>
      <c r="AP5" s="220"/>
      <c r="AQ5" s="220"/>
      <c r="AR5" s="220"/>
      <c r="AS5" s="220"/>
      <c r="AT5" s="220"/>
      <c r="AU5" s="221"/>
      <c r="AV5" s="311" t="s">
        <v>87</v>
      </c>
      <c r="AW5" s="220"/>
      <c r="AX5" s="220"/>
      <c r="AY5" s="220"/>
      <c r="AZ5" s="220"/>
      <c r="BA5" s="220"/>
      <c r="BB5" s="220"/>
      <c r="BC5" s="220"/>
      <c r="BD5" s="220"/>
      <c r="BE5" s="221"/>
      <c r="BF5" s="311" t="s">
        <v>73</v>
      </c>
      <c r="BG5" s="220"/>
      <c r="BH5" s="220"/>
      <c r="BI5" s="220"/>
      <c r="BJ5" s="220"/>
      <c r="BK5" s="220"/>
      <c r="BL5" s="220"/>
      <c r="BM5" s="220"/>
      <c r="BN5" s="258"/>
      <c r="BO5" s="310" t="s">
        <v>87</v>
      </c>
      <c r="BP5" s="220"/>
      <c r="BQ5" s="220"/>
      <c r="BR5" s="220"/>
      <c r="BS5" s="220"/>
      <c r="BT5" s="220"/>
      <c r="BU5" s="220"/>
      <c r="BV5" s="220"/>
      <c r="BW5" s="220"/>
      <c r="BX5" s="220"/>
      <c r="BY5" s="221"/>
      <c r="BZ5" s="311" t="s">
        <v>73</v>
      </c>
      <c r="CA5" s="220"/>
      <c r="CB5" s="220"/>
      <c r="CC5" s="220"/>
      <c r="CD5" s="220"/>
      <c r="CE5" s="220"/>
      <c r="CF5" s="220"/>
      <c r="CG5" s="220"/>
      <c r="CH5" s="220"/>
      <c r="CI5" s="220"/>
      <c r="CJ5" s="258"/>
      <c r="CK5" s="310" t="s">
        <v>164</v>
      </c>
      <c r="CL5" s="220"/>
      <c r="CM5" s="220"/>
      <c r="CN5" s="220"/>
      <c r="CO5" s="220"/>
      <c r="CP5" s="220"/>
      <c r="CQ5" s="220"/>
      <c r="CR5" s="220"/>
      <c r="CS5" s="220"/>
      <c r="CT5" s="221"/>
      <c r="CU5" s="311" t="s">
        <v>165</v>
      </c>
      <c r="CV5" s="220"/>
      <c r="CW5" s="220"/>
      <c r="CX5" s="220"/>
      <c r="CY5" s="220"/>
      <c r="CZ5" s="220"/>
      <c r="DA5" s="220"/>
      <c r="DB5" s="220"/>
      <c r="DC5" s="220"/>
      <c r="DD5" s="221"/>
      <c r="DE5" s="406" t="s">
        <v>166</v>
      </c>
      <c r="DF5" s="220"/>
      <c r="DG5" s="220"/>
      <c r="DH5" s="220"/>
      <c r="DI5" s="220"/>
      <c r="DJ5" s="220"/>
      <c r="DK5" s="220"/>
      <c r="DL5" s="220"/>
      <c r="DM5" s="220"/>
      <c r="DN5" s="258"/>
      <c r="DO5" s="250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75"/>
      <c r="FB5" s="235"/>
      <c r="FC5" s="202"/>
      <c r="FD5" s="202"/>
      <c r="FE5" s="202"/>
      <c r="FF5" s="202"/>
      <c r="FG5" s="202"/>
      <c r="FH5" s="202"/>
      <c r="FI5" s="202"/>
      <c r="FJ5" s="202"/>
      <c r="FK5" s="202"/>
      <c r="FL5" s="202"/>
      <c r="FM5" s="202"/>
      <c r="FN5" s="202"/>
      <c r="FO5" s="202"/>
      <c r="FP5" s="202"/>
      <c r="FQ5" s="277"/>
      <c r="FR5" s="235"/>
      <c r="FS5" s="202"/>
      <c r="FT5" s="202"/>
      <c r="FU5" s="202"/>
      <c r="FV5" s="202"/>
      <c r="FW5" s="202"/>
      <c r="FX5" s="202"/>
      <c r="FY5" s="202"/>
      <c r="FZ5" s="202"/>
      <c r="GA5" s="202"/>
      <c r="GB5" s="202"/>
      <c r="GC5" s="202"/>
      <c r="GD5" s="202"/>
      <c r="GE5" s="202"/>
      <c r="GF5" s="277"/>
    </row>
    <row r="6" spans="1:188" ht="13.5" customHeight="1" x14ac:dyDescent="0.2">
      <c r="A6" s="465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458"/>
      <c r="AE6" s="466" t="s">
        <v>167</v>
      </c>
      <c r="AF6" s="217"/>
      <c r="AG6" s="217"/>
      <c r="AH6" s="217"/>
      <c r="AI6" s="217"/>
      <c r="AJ6" s="217"/>
      <c r="AK6" s="217"/>
      <c r="AL6" s="397"/>
      <c r="AM6" s="217"/>
      <c r="AN6" s="217"/>
      <c r="AO6" s="217"/>
      <c r="AP6" s="217"/>
      <c r="AQ6" s="217"/>
      <c r="AR6" s="217"/>
      <c r="AS6" s="217"/>
      <c r="AT6" s="217"/>
      <c r="AU6" s="398"/>
      <c r="AV6" s="403"/>
      <c r="AW6" s="217"/>
      <c r="AX6" s="217"/>
      <c r="AY6" s="217"/>
      <c r="AZ6" s="217"/>
      <c r="BA6" s="217"/>
      <c r="BB6" s="217"/>
      <c r="BC6" s="217"/>
      <c r="BD6" s="217"/>
      <c r="BE6" s="398"/>
      <c r="BF6" s="399"/>
      <c r="BG6" s="217"/>
      <c r="BH6" s="217"/>
      <c r="BI6" s="217"/>
      <c r="BJ6" s="217"/>
      <c r="BK6" s="217"/>
      <c r="BL6" s="217"/>
      <c r="BM6" s="217"/>
      <c r="BN6" s="400"/>
      <c r="BO6" s="397"/>
      <c r="BP6" s="217"/>
      <c r="BQ6" s="217"/>
      <c r="BR6" s="217"/>
      <c r="BS6" s="217"/>
      <c r="BT6" s="217"/>
      <c r="BU6" s="217"/>
      <c r="BV6" s="217"/>
      <c r="BW6" s="217"/>
      <c r="BX6" s="217"/>
      <c r="BY6" s="398"/>
      <c r="BZ6" s="399"/>
      <c r="CA6" s="217"/>
      <c r="CB6" s="217"/>
      <c r="CC6" s="217"/>
      <c r="CD6" s="217"/>
      <c r="CE6" s="217"/>
      <c r="CF6" s="217"/>
      <c r="CG6" s="217"/>
      <c r="CH6" s="217"/>
      <c r="CI6" s="217"/>
      <c r="CJ6" s="400"/>
      <c r="CK6" s="409"/>
      <c r="CL6" s="217"/>
      <c r="CM6" s="217"/>
      <c r="CN6" s="217"/>
      <c r="CO6" s="217"/>
      <c r="CP6" s="217"/>
      <c r="CQ6" s="217"/>
      <c r="CR6" s="217"/>
      <c r="CS6" s="217"/>
      <c r="CT6" s="398"/>
      <c r="CU6" s="410"/>
      <c r="CV6" s="217"/>
      <c r="CW6" s="217"/>
      <c r="CX6" s="217"/>
      <c r="CY6" s="217"/>
      <c r="CZ6" s="217"/>
      <c r="DA6" s="217"/>
      <c r="DB6" s="217"/>
      <c r="DC6" s="217"/>
      <c r="DD6" s="398"/>
      <c r="DE6" s="410"/>
      <c r="DF6" s="217"/>
      <c r="DG6" s="217"/>
      <c r="DH6" s="217"/>
      <c r="DI6" s="217"/>
      <c r="DJ6" s="217"/>
      <c r="DK6" s="217"/>
      <c r="DL6" s="217"/>
      <c r="DM6" s="217"/>
      <c r="DN6" s="218"/>
      <c r="DO6" s="345"/>
      <c r="DP6" s="202"/>
      <c r="DQ6" s="202"/>
      <c r="DR6" s="202"/>
      <c r="DS6" s="202"/>
      <c r="DT6" s="202"/>
      <c r="DU6" s="202"/>
      <c r="DV6" s="202"/>
      <c r="DW6" s="202"/>
      <c r="DX6" s="202"/>
      <c r="DY6" s="202"/>
      <c r="DZ6" s="202"/>
      <c r="EA6" s="236"/>
      <c r="EB6" s="394"/>
      <c r="EC6" s="202"/>
      <c r="ED6" s="202"/>
      <c r="EE6" s="202"/>
      <c r="EF6" s="202"/>
      <c r="EG6" s="202"/>
      <c r="EH6" s="202"/>
      <c r="EI6" s="202"/>
      <c r="EJ6" s="202"/>
      <c r="EK6" s="202"/>
      <c r="EL6" s="202"/>
      <c r="EM6" s="202"/>
      <c r="EN6" s="236"/>
      <c r="EO6" s="394"/>
      <c r="EP6" s="202"/>
      <c r="EQ6" s="202"/>
      <c r="ER6" s="202"/>
      <c r="ES6" s="202"/>
      <c r="ET6" s="202"/>
      <c r="EU6" s="202"/>
      <c r="EV6" s="202"/>
      <c r="EW6" s="202"/>
      <c r="EX6" s="202"/>
      <c r="EY6" s="202"/>
      <c r="EZ6" s="202"/>
      <c r="FA6" s="202"/>
      <c r="FB6" s="407"/>
      <c r="FC6" s="286"/>
      <c r="FD6" s="286"/>
      <c r="FE6" s="286"/>
      <c r="FF6" s="286"/>
      <c r="FG6" s="286"/>
      <c r="FH6" s="286"/>
      <c r="FI6" s="286"/>
      <c r="FJ6" s="286"/>
      <c r="FK6" s="286"/>
      <c r="FL6" s="286"/>
      <c r="FM6" s="286"/>
      <c r="FN6" s="286"/>
      <c r="FO6" s="286"/>
      <c r="FP6" s="286"/>
      <c r="FQ6" s="287"/>
      <c r="FR6" s="408"/>
      <c r="FS6" s="286"/>
      <c r="FT6" s="286"/>
      <c r="FU6" s="286"/>
      <c r="FV6" s="286"/>
      <c r="FW6" s="286"/>
      <c r="FX6" s="286"/>
      <c r="FY6" s="286"/>
      <c r="FZ6" s="286"/>
      <c r="GA6" s="286"/>
      <c r="GB6" s="286"/>
      <c r="GC6" s="286"/>
      <c r="GD6" s="286"/>
      <c r="GE6" s="286"/>
      <c r="GF6" s="287"/>
    </row>
    <row r="7" spans="1:188" ht="13.5" customHeight="1" x14ac:dyDescent="0.2">
      <c r="A7" s="468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65"/>
      <c r="AE7" s="467">
        <v>2</v>
      </c>
      <c r="AF7" s="202"/>
      <c r="AG7" s="202"/>
      <c r="AH7" s="202"/>
      <c r="AI7" s="202"/>
      <c r="AJ7" s="202"/>
      <c r="AK7" s="202"/>
      <c r="AL7" s="314"/>
      <c r="AM7" s="202"/>
      <c r="AN7" s="202"/>
      <c r="AO7" s="202"/>
      <c r="AP7" s="202"/>
      <c r="AQ7" s="202"/>
      <c r="AR7" s="202"/>
      <c r="AS7" s="202"/>
      <c r="AT7" s="202"/>
      <c r="AU7" s="236"/>
      <c r="AV7" s="372"/>
      <c r="AW7" s="202"/>
      <c r="AX7" s="202"/>
      <c r="AY7" s="202"/>
      <c r="AZ7" s="202"/>
      <c r="BA7" s="202"/>
      <c r="BB7" s="202"/>
      <c r="BC7" s="202"/>
      <c r="BD7" s="202"/>
      <c r="BE7" s="236"/>
      <c r="BF7" s="401"/>
      <c r="BG7" s="202"/>
      <c r="BH7" s="202"/>
      <c r="BI7" s="202"/>
      <c r="BJ7" s="202"/>
      <c r="BK7" s="202"/>
      <c r="BL7" s="202"/>
      <c r="BM7" s="202"/>
      <c r="BN7" s="277"/>
      <c r="BO7" s="314"/>
      <c r="BP7" s="202"/>
      <c r="BQ7" s="202"/>
      <c r="BR7" s="202"/>
      <c r="BS7" s="202"/>
      <c r="BT7" s="202"/>
      <c r="BU7" s="202"/>
      <c r="BV7" s="202"/>
      <c r="BW7" s="202"/>
      <c r="BX7" s="202"/>
      <c r="BY7" s="236"/>
      <c r="BZ7" s="401"/>
      <c r="CA7" s="202"/>
      <c r="CB7" s="202"/>
      <c r="CC7" s="202"/>
      <c r="CD7" s="202"/>
      <c r="CE7" s="202"/>
      <c r="CF7" s="202"/>
      <c r="CG7" s="202"/>
      <c r="CH7" s="202"/>
      <c r="CI7" s="202"/>
      <c r="CJ7" s="277"/>
      <c r="CK7" s="345"/>
      <c r="CL7" s="202"/>
      <c r="CM7" s="202"/>
      <c r="CN7" s="202"/>
      <c r="CO7" s="202"/>
      <c r="CP7" s="202"/>
      <c r="CQ7" s="202"/>
      <c r="CR7" s="202"/>
      <c r="CS7" s="202"/>
      <c r="CT7" s="236"/>
      <c r="CU7" s="394"/>
      <c r="CV7" s="202"/>
      <c r="CW7" s="202"/>
      <c r="CX7" s="202"/>
      <c r="CY7" s="202"/>
      <c r="CZ7" s="202"/>
      <c r="DA7" s="202"/>
      <c r="DB7" s="202"/>
      <c r="DC7" s="202"/>
      <c r="DD7" s="236"/>
      <c r="DE7" s="394"/>
      <c r="DF7" s="202"/>
      <c r="DG7" s="202"/>
      <c r="DH7" s="202"/>
      <c r="DI7" s="202"/>
      <c r="DJ7" s="202"/>
      <c r="DK7" s="202"/>
      <c r="DL7" s="202"/>
      <c r="DM7" s="202"/>
      <c r="DN7" s="265"/>
      <c r="DO7" s="345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36"/>
      <c r="EB7" s="394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36"/>
      <c r="EO7" s="394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395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77"/>
      <c r="FR7" s="396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77"/>
    </row>
    <row r="8" spans="1:188" ht="13.5" customHeight="1" x14ac:dyDescent="0.2">
      <c r="A8" s="256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389"/>
      <c r="AE8" s="384">
        <v>3</v>
      </c>
      <c r="AF8" s="220"/>
      <c r="AG8" s="220"/>
      <c r="AH8" s="220"/>
      <c r="AI8" s="220"/>
      <c r="AJ8" s="220"/>
      <c r="AK8" s="220"/>
      <c r="AL8" s="272"/>
      <c r="AM8" s="220"/>
      <c r="AN8" s="220"/>
      <c r="AO8" s="220"/>
      <c r="AP8" s="220"/>
      <c r="AQ8" s="220"/>
      <c r="AR8" s="220"/>
      <c r="AS8" s="220"/>
      <c r="AT8" s="220"/>
      <c r="AU8" s="221"/>
      <c r="AV8" s="392"/>
      <c r="AW8" s="220"/>
      <c r="AX8" s="220"/>
      <c r="AY8" s="220"/>
      <c r="AZ8" s="220"/>
      <c r="BA8" s="220"/>
      <c r="BB8" s="220"/>
      <c r="BC8" s="220"/>
      <c r="BD8" s="220"/>
      <c r="BE8" s="221"/>
      <c r="BF8" s="393"/>
      <c r="BG8" s="220"/>
      <c r="BH8" s="220"/>
      <c r="BI8" s="220"/>
      <c r="BJ8" s="220"/>
      <c r="BK8" s="220"/>
      <c r="BL8" s="220"/>
      <c r="BM8" s="220"/>
      <c r="BN8" s="258"/>
      <c r="BO8" s="272"/>
      <c r="BP8" s="220"/>
      <c r="BQ8" s="220"/>
      <c r="BR8" s="220"/>
      <c r="BS8" s="220"/>
      <c r="BT8" s="220"/>
      <c r="BU8" s="220"/>
      <c r="BV8" s="220"/>
      <c r="BW8" s="220"/>
      <c r="BX8" s="220"/>
      <c r="BY8" s="221"/>
      <c r="BZ8" s="393"/>
      <c r="CA8" s="220"/>
      <c r="CB8" s="220"/>
      <c r="CC8" s="220"/>
      <c r="CD8" s="220"/>
      <c r="CE8" s="220"/>
      <c r="CF8" s="220"/>
      <c r="CG8" s="220"/>
      <c r="CH8" s="220"/>
      <c r="CI8" s="220"/>
      <c r="CJ8" s="258"/>
      <c r="CK8" s="387"/>
      <c r="CL8" s="220"/>
      <c r="CM8" s="220"/>
      <c r="CN8" s="220"/>
      <c r="CO8" s="220"/>
      <c r="CP8" s="220"/>
      <c r="CQ8" s="220"/>
      <c r="CR8" s="220"/>
      <c r="CS8" s="220"/>
      <c r="CT8" s="221"/>
      <c r="CU8" s="388"/>
      <c r="CV8" s="220"/>
      <c r="CW8" s="220"/>
      <c r="CX8" s="220"/>
      <c r="CY8" s="220"/>
      <c r="CZ8" s="220"/>
      <c r="DA8" s="220"/>
      <c r="DB8" s="220"/>
      <c r="DC8" s="220"/>
      <c r="DD8" s="221"/>
      <c r="DE8" s="388"/>
      <c r="DF8" s="220"/>
      <c r="DG8" s="220"/>
      <c r="DH8" s="220"/>
      <c r="DI8" s="220"/>
      <c r="DJ8" s="220"/>
      <c r="DK8" s="220"/>
      <c r="DL8" s="220"/>
      <c r="DM8" s="220"/>
      <c r="DN8" s="389"/>
      <c r="DO8" s="387"/>
      <c r="DP8" s="220"/>
      <c r="DQ8" s="220"/>
      <c r="DR8" s="220"/>
      <c r="DS8" s="220"/>
      <c r="DT8" s="220"/>
      <c r="DU8" s="220"/>
      <c r="DV8" s="220"/>
      <c r="DW8" s="220"/>
      <c r="DX8" s="220"/>
      <c r="DY8" s="220"/>
      <c r="DZ8" s="220"/>
      <c r="EA8" s="221"/>
      <c r="EB8" s="388"/>
      <c r="EC8" s="220"/>
      <c r="ED8" s="220"/>
      <c r="EE8" s="220"/>
      <c r="EF8" s="220"/>
      <c r="EG8" s="220"/>
      <c r="EH8" s="220"/>
      <c r="EI8" s="220"/>
      <c r="EJ8" s="220"/>
      <c r="EK8" s="220"/>
      <c r="EL8" s="220"/>
      <c r="EM8" s="220"/>
      <c r="EN8" s="221"/>
      <c r="EO8" s="388"/>
      <c r="EP8" s="220"/>
      <c r="EQ8" s="220"/>
      <c r="ER8" s="220"/>
      <c r="ES8" s="220"/>
      <c r="ET8" s="220"/>
      <c r="EU8" s="220"/>
      <c r="EV8" s="220"/>
      <c r="EW8" s="220"/>
      <c r="EX8" s="220"/>
      <c r="EY8" s="220"/>
      <c r="EZ8" s="220"/>
      <c r="FA8" s="220"/>
      <c r="FB8" s="390"/>
      <c r="FC8" s="220"/>
      <c r="FD8" s="220"/>
      <c r="FE8" s="220"/>
      <c r="FF8" s="220"/>
      <c r="FG8" s="220"/>
      <c r="FH8" s="220"/>
      <c r="FI8" s="220"/>
      <c r="FJ8" s="220"/>
      <c r="FK8" s="220"/>
      <c r="FL8" s="220"/>
      <c r="FM8" s="220"/>
      <c r="FN8" s="220"/>
      <c r="FO8" s="220"/>
      <c r="FP8" s="220"/>
      <c r="FQ8" s="258"/>
      <c r="FR8" s="391"/>
      <c r="FS8" s="220"/>
      <c r="FT8" s="220"/>
      <c r="FU8" s="220"/>
      <c r="FV8" s="220"/>
      <c r="FW8" s="220"/>
      <c r="FX8" s="220"/>
      <c r="FY8" s="220"/>
      <c r="FZ8" s="220"/>
      <c r="GA8" s="220"/>
      <c r="GB8" s="220"/>
      <c r="GC8" s="220"/>
      <c r="GD8" s="220"/>
      <c r="GE8" s="220"/>
      <c r="GF8" s="258"/>
    </row>
    <row r="9" spans="1:188" ht="13.5" customHeight="1" x14ac:dyDescent="0.2">
      <c r="A9" s="256"/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389"/>
      <c r="AE9" s="384">
        <v>4</v>
      </c>
      <c r="AF9" s="220"/>
      <c r="AG9" s="220"/>
      <c r="AH9" s="220"/>
      <c r="AI9" s="220"/>
      <c r="AJ9" s="220"/>
      <c r="AK9" s="220"/>
      <c r="AL9" s="272"/>
      <c r="AM9" s="220"/>
      <c r="AN9" s="220"/>
      <c r="AO9" s="220"/>
      <c r="AP9" s="220"/>
      <c r="AQ9" s="220"/>
      <c r="AR9" s="220"/>
      <c r="AS9" s="220"/>
      <c r="AT9" s="220"/>
      <c r="AU9" s="221"/>
      <c r="AV9" s="392"/>
      <c r="AW9" s="220"/>
      <c r="AX9" s="220"/>
      <c r="AY9" s="220"/>
      <c r="AZ9" s="220"/>
      <c r="BA9" s="220"/>
      <c r="BB9" s="220"/>
      <c r="BC9" s="220"/>
      <c r="BD9" s="220"/>
      <c r="BE9" s="221"/>
      <c r="BF9" s="393"/>
      <c r="BG9" s="220"/>
      <c r="BH9" s="220"/>
      <c r="BI9" s="220"/>
      <c r="BJ9" s="220"/>
      <c r="BK9" s="220"/>
      <c r="BL9" s="220"/>
      <c r="BM9" s="220"/>
      <c r="BN9" s="258"/>
      <c r="BO9" s="272"/>
      <c r="BP9" s="220"/>
      <c r="BQ9" s="220"/>
      <c r="BR9" s="220"/>
      <c r="BS9" s="220"/>
      <c r="BT9" s="220"/>
      <c r="BU9" s="220"/>
      <c r="BV9" s="220"/>
      <c r="BW9" s="220"/>
      <c r="BX9" s="220"/>
      <c r="BY9" s="221"/>
      <c r="BZ9" s="393"/>
      <c r="CA9" s="220"/>
      <c r="CB9" s="220"/>
      <c r="CC9" s="220"/>
      <c r="CD9" s="220"/>
      <c r="CE9" s="220"/>
      <c r="CF9" s="220"/>
      <c r="CG9" s="220"/>
      <c r="CH9" s="220"/>
      <c r="CI9" s="220"/>
      <c r="CJ9" s="258"/>
      <c r="CK9" s="387"/>
      <c r="CL9" s="220"/>
      <c r="CM9" s="220"/>
      <c r="CN9" s="220"/>
      <c r="CO9" s="220"/>
      <c r="CP9" s="220"/>
      <c r="CQ9" s="220"/>
      <c r="CR9" s="220"/>
      <c r="CS9" s="220"/>
      <c r="CT9" s="221"/>
      <c r="CU9" s="388"/>
      <c r="CV9" s="220"/>
      <c r="CW9" s="220"/>
      <c r="CX9" s="220"/>
      <c r="CY9" s="220"/>
      <c r="CZ9" s="220"/>
      <c r="DA9" s="220"/>
      <c r="DB9" s="220"/>
      <c r="DC9" s="220"/>
      <c r="DD9" s="221"/>
      <c r="DE9" s="388"/>
      <c r="DF9" s="220"/>
      <c r="DG9" s="220"/>
      <c r="DH9" s="220"/>
      <c r="DI9" s="220"/>
      <c r="DJ9" s="220"/>
      <c r="DK9" s="220"/>
      <c r="DL9" s="220"/>
      <c r="DM9" s="220"/>
      <c r="DN9" s="389"/>
      <c r="DO9" s="387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1"/>
      <c r="EB9" s="388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1"/>
      <c r="EO9" s="388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39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58"/>
      <c r="FR9" s="391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58"/>
    </row>
    <row r="10" spans="1:188" ht="13.5" customHeight="1" x14ac:dyDescent="0.2">
      <c r="A10" s="256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389"/>
      <c r="AE10" s="384">
        <v>5</v>
      </c>
      <c r="AF10" s="220"/>
      <c r="AG10" s="220"/>
      <c r="AH10" s="220"/>
      <c r="AI10" s="220"/>
      <c r="AJ10" s="220"/>
      <c r="AK10" s="220"/>
      <c r="AL10" s="272"/>
      <c r="AM10" s="220"/>
      <c r="AN10" s="220"/>
      <c r="AO10" s="220"/>
      <c r="AP10" s="220"/>
      <c r="AQ10" s="220"/>
      <c r="AR10" s="220"/>
      <c r="AS10" s="220"/>
      <c r="AT10" s="220"/>
      <c r="AU10" s="221"/>
      <c r="AV10" s="392"/>
      <c r="AW10" s="220"/>
      <c r="AX10" s="220"/>
      <c r="AY10" s="220"/>
      <c r="AZ10" s="220"/>
      <c r="BA10" s="220"/>
      <c r="BB10" s="220"/>
      <c r="BC10" s="220"/>
      <c r="BD10" s="220"/>
      <c r="BE10" s="221"/>
      <c r="BF10" s="393"/>
      <c r="BG10" s="220"/>
      <c r="BH10" s="220"/>
      <c r="BI10" s="220"/>
      <c r="BJ10" s="220"/>
      <c r="BK10" s="220"/>
      <c r="BL10" s="220"/>
      <c r="BM10" s="220"/>
      <c r="BN10" s="258"/>
      <c r="BO10" s="272"/>
      <c r="BP10" s="220"/>
      <c r="BQ10" s="220"/>
      <c r="BR10" s="220"/>
      <c r="BS10" s="220"/>
      <c r="BT10" s="220"/>
      <c r="BU10" s="220"/>
      <c r="BV10" s="220"/>
      <c r="BW10" s="220"/>
      <c r="BX10" s="220"/>
      <c r="BY10" s="221"/>
      <c r="BZ10" s="393"/>
      <c r="CA10" s="220"/>
      <c r="CB10" s="220"/>
      <c r="CC10" s="220"/>
      <c r="CD10" s="220"/>
      <c r="CE10" s="220"/>
      <c r="CF10" s="220"/>
      <c r="CG10" s="220"/>
      <c r="CH10" s="220"/>
      <c r="CI10" s="220"/>
      <c r="CJ10" s="258"/>
      <c r="CK10" s="387"/>
      <c r="CL10" s="220"/>
      <c r="CM10" s="220"/>
      <c r="CN10" s="220"/>
      <c r="CO10" s="220"/>
      <c r="CP10" s="220"/>
      <c r="CQ10" s="220"/>
      <c r="CR10" s="220"/>
      <c r="CS10" s="220"/>
      <c r="CT10" s="221"/>
      <c r="CU10" s="388"/>
      <c r="CV10" s="220"/>
      <c r="CW10" s="220"/>
      <c r="CX10" s="220"/>
      <c r="CY10" s="220"/>
      <c r="CZ10" s="220"/>
      <c r="DA10" s="220"/>
      <c r="DB10" s="220"/>
      <c r="DC10" s="220"/>
      <c r="DD10" s="221"/>
      <c r="DE10" s="388"/>
      <c r="DF10" s="220"/>
      <c r="DG10" s="220"/>
      <c r="DH10" s="220"/>
      <c r="DI10" s="220"/>
      <c r="DJ10" s="220"/>
      <c r="DK10" s="220"/>
      <c r="DL10" s="220"/>
      <c r="DM10" s="220"/>
      <c r="DN10" s="389"/>
      <c r="DO10" s="387"/>
      <c r="DP10" s="220"/>
      <c r="DQ10" s="220"/>
      <c r="DR10" s="220"/>
      <c r="DS10" s="220"/>
      <c r="DT10" s="220"/>
      <c r="DU10" s="220"/>
      <c r="DV10" s="220"/>
      <c r="DW10" s="220"/>
      <c r="DX10" s="220"/>
      <c r="DY10" s="220"/>
      <c r="DZ10" s="220"/>
      <c r="EA10" s="221"/>
      <c r="EB10" s="388"/>
      <c r="EC10" s="220"/>
      <c r="ED10" s="220"/>
      <c r="EE10" s="220"/>
      <c r="EF10" s="220"/>
      <c r="EG10" s="220"/>
      <c r="EH10" s="220"/>
      <c r="EI10" s="220"/>
      <c r="EJ10" s="220"/>
      <c r="EK10" s="220"/>
      <c r="EL10" s="220"/>
      <c r="EM10" s="220"/>
      <c r="EN10" s="221"/>
      <c r="EO10" s="388"/>
      <c r="EP10" s="220"/>
      <c r="EQ10" s="220"/>
      <c r="ER10" s="220"/>
      <c r="ES10" s="220"/>
      <c r="ET10" s="220"/>
      <c r="EU10" s="220"/>
      <c r="EV10" s="220"/>
      <c r="EW10" s="220"/>
      <c r="EX10" s="220"/>
      <c r="EY10" s="220"/>
      <c r="EZ10" s="220"/>
      <c r="FA10" s="220"/>
      <c r="FB10" s="390"/>
      <c r="FC10" s="220"/>
      <c r="FD10" s="220"/>
      <c r="FE10" s="220"/>
      <c r="FF10" s="220"/>
      <c r="FG10" s="220"/>
      <c r="FH10" s="220"/>
      <c r="FI10" s="220"/>
      <c r="FJ10" s="220"/>
      <c r="FK10" s="220"/>
      <c r="FL10" s="220"/>
      <c r="FM10" s="220"/>
      <c r="FN10" s="220"/>
      <c r="FO10" s="220"/>
      <c r="FP10" s="220"/>
      <c r="FQ10" s="258"/>
      <c r="FR10" s="391"/>
      <c r="FS10" s="220"/>
      <c r="FT10" s="220"/>
      <c r="FU10" s="220"/>
      <c r="FV10" s="220"/>
      <c r="FW10" s="220"/>
      <c r="FX10" s="220"/>
      <c r="FY10" s="220"/>
      <c r="FZ10" s="220"/>
      <c r="GA10" s="220"/>
      <c r="GB10" s="220"/>
      <c r="GC10" s="220"/>
      <c r="GD10" s="220"/>
      <c r="GE10" s="220"/>
      <c r="GF10" s="258"/>
    </row>
    <row r="11" spans="1:188" ht="13.5" customHeight="1" x14ac:dyDescent="0.2">
      <c r="A11" s="256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389"/>
      <c r="AE11" s="384">
        <v>6</v>
      </c>
      <c r="AF11" s="220"/>
      <c r="AG11" s="220"/>
      <c r="AH11" s="220"/>
      <c r="AI11" s="220"/>
      <c r="AJ11" s="220"/>
      <c r="AK11" s="220"/>
      <c r="AL11" s="272"/>
      <c r="AM11" s="220"/>
      <c r="AN11" s="220"/>
      <c r="AO11" s="220"/>
      <c r="AP11" s="220"/>
      <c r="AQ11" s="220"/>
      <c r="AR11" s="220"/>
      <c r="AS11" s="220"/>
      <c r="AT11" s="220"/>
      <c r="AU11" s="221"/>
      <c r="AV11" s="392"/>
      <c r="AW11" s="220"/>
      <c r="AX11" s="220"/>
      <c r="AY11" s="220"/>
      <c r="AZ11" s="220"/>
      <c r="BA11" s="220"/>
      <c r="BB11" s="220"/>
      <c r="BC11" s="220"/>
      <c r="BD11" s="220"/>
      <c r="BE11" s="221"/>
      <c r="BF11" s="393"/>
      <c r="BG11" s="220"/>
      <c r="BH11" s="220"/>
      <c r="BI11" s="220"/>
      <c r="BJ11" s="220"/>
      <c r="BK11" s="220"/>
      <c r="BL11" s="220"/>
      <c r="BM11" s="220"/>
      <c r="BN11" s="258"/>
      <c r="BO11" s="272"/>
      <c r="BP11" s="220"/>
      <c r="BQ11" s="220"/>
      <c r="BR11" s="220"/>
      <c r="BS11" s="220"/>
      <c r="BT11" s="220"/>
      <c r="BU11" s="220"/>
      <c r="BV11" s="220"/>
      <c r="BW11" s="220"/>
      <c r="BX11" s="220"/>
      <c r="BY11" s="221"/>
      <c r="BZ11" s="393"/>
      <c r="CA11" s="220"/>
      <c r="CB11" s="220"/>
      <c r="CC11" s="220"/>
      <c r="CD11" s="220"/>
      <c r="CE11" s="220"/>
      <c r="CF11" s="220"/>
      <c r="CG11" s="220"/>
      <c r="CH11" s="220"/>
      <c r="CI11" s="220"/>
      <c r="CJ11" s="258"/>
      <c r="CK11" s="387"/>
      <c r="CL11" s="220"/>
      <c r="CM11" s="220"/>
      <c r="CN11" s="220"/>
      <c r="CO11" s="220"/>
      <c r="CP11" s="220"/>
      <c r="CQ11" s="220"/>
      <c r="CR11" s="220"/>
      <c r="CS11" s="220"/>
      <c r="CT11" s="221"/>
      <c r="CU11" s="388"/>
      <c r="CV11" s="220"/>
      <c r="CW11" s="220"/>
      <c r="CX11" s="220"/>
      <c r="CY11" s="220"/>
      <c r="CZ11" s="220"/>
      <c r="DA11" s="220"/>
      <c r="DB11" s="220"/>
      <c r="DC11" s="220"/>
      <c r="DD11" s="221"/>
      <c r="DE11" s="388"/>
      <c r="DF11" s="220"/>
      <c r="DG11" s="220"/>
      <c r="DH11" s="220"/>
      <c r="DI11" s="220"/>
      <c r="DJ11" s="220"/>
      <c r="DK11" s="220"/>
      <c r="DL11" s="220"/>
      <c r="DM11" s="220"/>
      <c r="DN11" s="389"/>
      <c r="DO11" s="387"/>
      <c r="DP11" s="220"/>
      <c r="DQ11" s="220"/>
      <c r="DR11" s="220"/>
      <c r="DS11" s="220"/>
      <c r="DT11" s="220"/>
      <c r="DU11" s="220"/>
      <c r="DV11" s="220"/>
      <c r="DW11" s="220"/>
      <c r="DX11" s="220"/>
      <c r="DY11" s="220"/>
      <c r="DZ11" s="220"/>
      <c r="EA11" s="221"/>
      <c r="EB11" s="388"/>
      <c r="EC11" s="220"/>
      <c r="ED11" s="220"/>
      <c r="EE11" s="220"/>
      <c r="EF11" s="220"/>
      <c r="EG11" s="220"/>
      <c r="EH11" s="220"/>
      <c r="EI11" s="220"/>
      <c r="EJ11" s="220"/>
      <c r="EK11" s="220"/>
      <c r="EL11" s="220"/>
      <c r="EM11" s="220"/>
      <c r="EN11" s="221"/>
      <c r="EO11" s="388"/>
      <c r="EP11" s="220"/>
      <c r="EQ11" s="220"/>
      <c r="ER11" s="220"/>
      <c r="ES11" s="220"/>
      <c r="ET11" s="220"/>
      <c r="EU11" s="220"/>
      <c r="EV11" s="220"/>
      <c r="EW11" s="220"/>
      <c r="EX11" s="220"/>
      <c r="EY11" s="220"/>
      <c r="EZ11" s="220"/>
      <c r="FA11" s="220"/>
      <c r="FB11" s="390"/>
      <c r="FC11" s="220"/>
      <c r="FD11" s="220"/>
      <c r="FE11" s="220"/>
      <c r="FF11" s="220"/>
      <c r="FG11" s="220"/>
      <c r="FH11" s="220"/>
      <c r="FI11" s="220"/>
      <c r="FJ11" s="220"/>
      <c r="FK11" s="220"/>
      <c r="FL11" s="220"/>
      <c r="FM11" s="220"/>
      <c r="FN11" s="220"/>
      <c r="FO11" s="220"/>
      <c r="FP11" s="220"/>
      <c r="FQ11" s="258"/>
      <c r="FR11" s="391"/>
      <c r="FS11" s="220"/>
      <c r="FT11" s="220"/>
      <c r="FU11" s="220"/>
      <c r="FV11" s="220"/>
      <c r="FW11" s="220"/>
      <c r="FX11" s="220"/>
      <c r="FY11" s="220"/>
      <c r="FZ11" s="220"/>
      <c r="GA11" s="220"/>
      <c r="GB11" s="220"/>
      <c r="GC11" s="220"/>
      <c r="GD11" s="220"/>
      <c r="GE11" s="220"/>
      <c r="GF11" s="258"/>
    </row>
    <row r="12" spans="1:188" ht="13.5" customHeight="1" x14ac:dyDescent="0.2">
      <c r="A12" s="256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389"/>
      <c r="AE12" s="384">
        <v>7</v>
      </c>
      <c r="AF12" s="220"/>
      <c r="AG12" s="220"/>
      <c r="AH12" s="220"/>
      <c r="AI12" s="220"/>
      <c r="AJ12" s="220"/>
      <c r="AK12" s="220"/>
      <c r="AL12" s="272"/>
      <c r="AM12" s="220"/>
      <c r="AN12" s="220"/>
      <c r="AO12" s="220"/>
      <c r="AP12" s="220"/>
      <c r="AQ12" s="220"/>
      <c r="AR12" s="220"/>
      <c r="AS12" s="220"/>
      <c r="AT12" s="220"/>
      <c r="AU12" s="221"/>
      <c r="AV12" s="392"/>
      <c r="AW12" s="220"/>
      <c r="AX12" s="220"/>
      <c r="AY12" s="220"/>
      <c r="AZ12" s="220"/>
      <c r="BA12" s="220"/>
      <c r="BB12" s="220"/>
      <c r="BC12" s="220"/>
      <c r="BD12" s="220"/>
      <c r="BE12" s="221"/>
      <c r="BF12" s="393"/>
      <c r="BG12" s="220"/>
      <c r="BH12" s="220"/>
      <c r="BI12" s="220"/>
      <c r="BJ12" s="220"/>
      <c r="BK12" s="220"/>
      <c r="BL12" s="220"/>
      <c r="BM12" s="220"/>
      <c r="BN12" s="258"/>
      <c r="BO12" s="272"/>
      <c r="BP12" s="220"/>
      <c r="BQ12" s="220"/>
      <c r="BR12" s="220"/>
      <c r="BS12" s="220"/>
      <c r="BT12" s="220"/>
      <c r="BU12" s="220"/>
      <c r="BV12" s="220"/>
      <c r="BW12" s="220"/>
      <c r="BX12" s="220"/>
      <c r="BY12" s="221"/>
      <c r="BZ12" s="393"/>
      <c r="CA12" s="220"/>
      <c r="CB12" s="220"/>
      <c r="CC12" s="220"/>
      <c r="CD12" s="220"/>
      <c r="CE12" s="220"/>
      <c r="CF12" s="220"/>
      <c r="CG12" s="220"/>
      <c r="CH12" s="220"/>
      <c r="CI12" s="220"/>
      <c r="CJ12" s="258"/>
      <c r="CK12" s="387"/>
      <c r="CL12" s="220"/>
      <c r="CM12" s="220"/>
      <c r="CN12" s="220"/>
      <c r="CO12" s="220"/>
      <c r="CP12" s="220"/>
      <c r="CQ12" s="220"/>
      <c r="CR12" s="220"/>
      <c r="CS12" s="220"/>
      <c r="CT12" s="221"/>
      <c r="CU12" s="388"/>
      <c r="CV12" s="220"/>
      <c r="CW12" s="220"/>
      <c r="CX12" s="220"/>
      <c r="CY12" s="220"/>
      <c r="CZ12" s="220"/>
      <c r="DA12" s="220"/>
      <c r="DB12" s="220"/>
      <c r="DC12" s="220"/>
      <c r="DD12" s="221"/>
      <c r="DE12" s="388"/>
      <c r="DF12" s="220"/>
      <c r="DG12" s="220"/>
      <c r="DH12" s="220"/>
      <c r="DI12" s="220"/>
      <c r="DJ12" s="220"/>
      <c r="DK12" s="220"/>
      <c r="DL12" s="220"/>
      <c r="DM12" s="220"/>
      <c r="DN12" s="389"/>
      <c r="DO12" s="387"/>
      <c r="DP12" s="220"/>
      <c r="DQ12" s="220"/>
      <c r="DR12" s="220"/>
      <c r="DS12" s="220"/>
      <c r="DT12" s="220"/>
      <c r="DU12" s="220"/>
      <c r="DV12" s="220"/>
      <c r="DW12" s="220"/>
      <c r="DX12" s="220"/>
      <c r="DY12" s="220"/>
      <c r="DZ12" s="220"/>
      <c r="EA12" s="221"/>
      <c r="EB12" s="388"/>
      <c r="EC12" s="220"/>
      <c r="ED12" s="220"/>
      <c r="EE12" s="220"/>
      <c r="EF12" s="220"/>
      <c r="EG12" s="220"/>
      <c r="EH12" s="220"/>
      <c r="EI12" s="220"/>
      <c r="EJ12" s="220"/>
      <c r="EK12" s="220"/>
      <c r="EL12" s="220"/>
      <c r="EM12" s="220"/>
      <c r="EN12" s="221"/>
      <c r="EO12" s="388"/>
      <c r="EP12" s="220"/>
      <c r="EQ12" s="220"/>
      <c r="ER12" s="220"/>
      <c r="ES12" s="220"/>
      <c r="ET12" s="220"/>
      <c r="EU12" s="220"/>
      <c r="EV12" s="220"/>
      <c r="EW12" s="220"/>
      <c r="EX12" s="220"/>
      <c r="EY12" s="220"/>
      <c r="EZ12" s="220"/>
      <c r="FA12" s="220"/>
      <c r="FB12" s="390"/>
      <c r="FC12" s="220"/>
      <c r="FD12" s="220"/>
      <c r="FE12" s="220"/>
      <c r="FF12" s="220"/>
      <c r="FG12" s="220"/>
      <c r="FH12" s="220"/>
      <c r="FI12" s="220"/>
      <c r="FJ12" s="220"/>
      <c r="FK12" s="220"/>
      <c r="FL12" s="220"/>
      <c r="FM12" s="220"/>
      <c r="FN12" s="220"/>
      <c r="FO12" s="220"/>
      <c r="FP12" s="220"/>
      <c r="FQ12" s="258"/>
      <c r="FR12" s="391"/>
      <c r="FS12" s="220"/>
      <c r="FT12" s="220"/>
      <c r="FU12" s="220"/>
      <c r="FV12" s="220"/>
      <c r="FW12" s="220"/>
      <c r="FX12" s="220"/>
      <c r="FY12" s="220"/>
      <c r="FZ12" s="220"/>
      <c r="GA12" s="220"/>
      <c r="GB12" s="220"/>
      <c r="GC12" s="220"/>
      <c r="GD12" s="220"/>
      <c r="GE12" s="220"/>
      <c r="GF12" s="258"/>
    </row>
    <row r="13" spans="1:188" ht="13.5" customHeight="1" x14ac:dyDescent="0.2">
      <c r="A13" s="256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389"/>
      <c r="AE13" s="384">
        <v>8</v>
      </c>
      <c r="AF13" s="220"/>
      <c r="AG13" s="220"/>
      <c r="AH13" s="220"/>
      <c r="AI13" s="220"/>
      <c r="AJ13" s="220"/>
      <c r="AK13" s="220"/>
      <c r="AL13" s="272"/>
      <c r="AM13" s="220"/>
      <c r="AN13" s="220"/>
      <c r="AO13" s="220"/>
      <c r="AP13" s="220"/>
      <c r="AQ13" s="220"/>
      <c r="AR13" s="220"/>
      <c r="AS13" s="220"/>
      <c r="AT13" s="220"/>
      <c r="AU13" s="221"/>
      <c r="AV13" s="392"/>
      <c r="AW13" s="220"/>
      <c r="AX13" s="220"/>
      <c r="AY13" s="220"/>
      <c r="AZ13" s="220"/>
      <c r="BA13" s="220"/>
      <c r="BB13" s="220"/>
      <c r="BC13" s="220"/>
      <c r="BD13" s="220"/>
      <c r="BE13" s="221"/>
      <c r="BF13" s="393"/>
      <c r="BG13" s="220"/>
      <c r="BH13" s="220"/>
      <c r="BI13" s="220"/>
      <c r="BJ13" s="220"/>
      <c r="BK13" s="220"/>
      <c r="BL13" s="220"/>
      <c r="BM13" s="220"/>
      <c r="BN13" s="258"/>
      <c r="BO13" s="272"/>
      <c r="BP13" s="220"/>
      <c r="BQ13" s="220"/>
      <c r="BR13" s="220"/>
      <c r="BS13" s="220"/>
      <c r="BT13" s="220"/>
      <c r="BU13" s="220"/>
      <c r="BV13" s="220"/>
      <c r="BW13" s="220"/>
      <c r="BX13" s="220"/>
      <c r="BY13" s="221"/>
      <c r="BZ13" s="393"/>
      <c r="CA13" s="220"/>
      <c r="CB13" s="220"/>
      <c r="CC13" s="220"/>
      <c r="CD13" s="220"/>
      <c r="CE13" s="220"/>
      <c r="CF13" s="220"/>
      <c r="CG13" s="220"/>
      <c r="CH13" s="220"/>
      <c r="CI13" s="220"/>
      <c r="CJ13" s="258"/>
      <c r="CK13" s="387"/>
      <c r="CL13" s="220"/>
      <c r="CM13" s="220"/>
      <c r="CN13" s="220"/>
      <c r="CO13" s="220"/>
      <c r="CP13" s="220"/>
      <c r="CQ13" s="220"/>
      <c r="CR13" s="220"/>
      <c r="CS13" s="220"/>
      <c r="CT13" s="221"/>
      <c r="CU13" s="388"/>
      <c r="CV13" s="220"/>
      <c r="CW13" s="220"/>
      <c r="CX13" s="220"/>
      <c r="CY13" s="220"/>
      <c r="CZ13" s="220"/>
      <c r="DA13" s="220"/>
      <c r="DB13" s="220"/>
      <c r="DC13" s="220"/>
      <c r="DD13" s="221"/>
      <c r="DE13" s="388"/>
      <c r="DF13" s="220"/>
      <c r="DG13" s="220"/>
      <c r="DH13" s="220"/>
      <c r="DI13" s="220"/>
      <c r="DJ13" s="220"/>
      <c r="DK13" s="220"/>
      <c r="DL13" s="220"/>
      <c r="DM13" s="220"/>
      <c r="DN13" s="389"/>
      <c r="DO13" s="387"/>
      <c r="DP13" s="220"/>
      <c r="DQ13" s="220"/>
      <c r="DR13" s="220"/>
      <c r="DS13" s="220"/>
      <c r="DT13" s="220"/>
      <c r="DU13" s="220"/>
      <c r="DV13" s="220"/>
      <c r="DW13" s="220"/>
      <c r="DX13" s="220"/>
      <c r="DY13" s="220"/>
      <c r="DZ13" s="220"/>
      <c r="EA13" s="221"/>
      <c r="EB13" s="388"/>
      <c r="EC13" s="220"/>
      <c r="ED13" s="220"/>
      <c r="EE13" s="220"/>
      <c r="EF13" s="220"/>
      <c r="EG13" s="220"/>
      <c r="EH13" s="220"/>
      <c r="EI13" s="220"/>
      <c r="EJ13" s="220"/>
      <c r="EK13" s="220"/>
      <c r="EL13" s="220"/>
      <c r="EM13" s="220"/>
      <c r="EN13" s="221"/>
      <c r="EO13" s="388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390"/>
      <c r="FC13" s="220"/>
      <c r="FD13" s="220"/>
      <c r="FE13" s="220"/>
      <c r="FF13" s="220"/>
      <c r="FG13" s="220"/>
      <c r="FH13" s="220"/>
      <c r="FI13" s="220"/>
      <c r="FJ13" s="220"/>
      <c r="FK13" s="220"/>
      <c r="FL13" s="220"/>
      <c r="FM13" s="220"/>
      <c r="FN13" s="220"/>
      <c r="FO13" s="220"/>
      <c r="FP13" s="220"/>
      <c r="FQ13" s="258"/>
      <c r="FR13" s="391"/>
      <c r="FS13" s="220"/>
      <c r="FT13" s="220"/>
      <c r="FU13" s="220"/>
      <c r="FV13" s="220"/>
      <c r="FW13" s="220"/>
      <c r="FX13" s="220"/>
      <c r="FY13" s="220"/>
      <c r="FZ13" s="220"/>
      <c r="GA13" s="220"/>
      <c r="GB13" s="220"/>
      <c r="GC13" s="220"/>
      <c r="GD13" s="220"/>
      <c r="GE13" s="220"/>
      <c r="GF13" s="258"/>
    </row>
    <row r="14" spans="1:188" ht="13.5" customHeight="1" x14ac:dyDescent="0.2">
      <c r="A14" s="288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383"/>
      <c r="AE14" s="384">
        <v>9</v>
      </c>
      <c r="AF14" s="220"/>
      <c r="AG14" s="220"/>
      <c r="AH14" s="220"/>
      <c r="AI14" s="220"/>
      <c r="AJ14" s="220"/>
      <c r="AK14" s="220"/>
      <c r="AL14" s="293"/>
      <c r="AM14" s="294"/>
      <c r="AN14" s="294"/>
      <c r="AO14" s="294"/>
      <c r="AP14" s="294"/>
      <c r="AQ14" s="294"/>
      <c r="AR14" s="294"/>
      <c r="AS14" s="294"/>
      <c r="AT14" s="294"/>
      <c r="AU14" s="332"/>
      <c r="AV14" s="385"/>
      <c r="AW14" s="294"/>
      <c r="AX14" s="294"/>
      <c r="AY14" s="294"/>
      <c r="AZ14" s="294"/>
      <c r="BA14" s="294"/>
      <c r="BB14" s="294"/>
      <c r="BC14" s="294"/>
      <c r="BD14" s="294"/>
      <c r="BE14" s="332"/>
      <c r="BF14" s="386"/>
      <c r="BG14" s="294"/>
      <c r="BH14" s="294"/>
      <c r="BI14" s="294"/>
      <c r="BJ14" s="294"/>
      <c r="BK14" s="294"/>
      <c r="BL14" s="294"/>
      <c r="BM14" s="294"/>
      <c r="BN14" s="295"/>
      <c r="BO14" s="293"/>
      <c r="BP14" s="294"/>
      <c r="BQ14" s="294"/>
      <c r="BR14" s="294"/>
      <c r="BS14" s="294"/>
      <c r="BT14" s="294"/>
      <c r="BU14" s="294"/>
      <c r="BV14" s="294"/>
      <c r="BW14" s="294"/>
      <c r="BX14" s="294"/>
      <c r="BY14" s="332"/>
      <c r="BZ14" s="386"/>
      <c r="CA14" s="294"/>
      <c r="CB14" s="294"/>
      <c r="CC14" s="294"/>
      <c r="CD14" s="294"/>
      <c r="CE14" s="294"/>
      <c r="CF14" s="294"/>
      <c r="CG14" s="294"/>
      <c r="CH14" s="294"/>
      <c r="CI14" s="294"/>
      <c r="CJ14" s="295"/>
      <c r="CK14" s="376"/>
      <c r="CL14" s="294"/>
      <c r="CM14" s="294"/>
      <c r="CN14" s="294"/>
      <c r="CO14" s="294"/>
      <c r="CP14" s="294"/>
      <c r="CQ14" s="294"/>
      <c r="CR14" s="294"/>
      <c r="CS14" s="294"/>
      <c r="CT14" s="332"/>
      <c r="CU14" s="377"/>
      <c r="CV14" s="294"/>
      <c r="CW14" s="294"/>
      <c r="CX14" s="294"/>
      <c r="CY14" s="294"/>
      <c r="CZ14" s="294"/>
      <c r="DA14" s="294"/>
      <c r="DB14" s="294"/>
      <c r="DC14" s="294"/>
      <c r="DD14" s="332"/>
      <c r="DE14" s="377"/>
      <c r="DF14" s="294"/>
      <c r="DG14" s="294"/>
      <c r="DH14" s="294"/>
      <c r="DI14" s="294"/>
      <c r="DJ14" s="294"/>
      <c r="DK14" s="294"/>
      <c r="DL14" s="294"/>
      <c r="DM14" s="294"/>
      <c r="DN14" s="350"/>
      <c r="DO14" s="378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90"/>
      <c r="EB14" s="37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90"/>
      <c r="EO14" s="380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381"/>
      <c r="FC14" s="289"/>
      <c r="FD14" s="289"/>
      <c r="FE14" s="289"/>
      <c r="FF14" s="289"/>
      <c r="FG14" s="289"/>
      <c r="FH14" s="289"/>
      <c r="FI14" s="289"/>
      <c r="FJ14" s="289"/>
      <c r="FK14" s="289"/>
      <c r="FL14" s="289"/>
      <c r="FM14" s="289"/>
      <c r="FN14" s="289"/>
      <c r="FO14" s="289"/>
      <c r="FP14" s="289"/>
      <c r="FQ14" s="292"/>
      <c r="FR14" s="382"/>
      <c r="FS14" s="289"/>
      <c r="FT14" s="289"/>
      <c r="FU14" s="289"/>
      <c r="FV14" s="289"/>
      <c r="FW14" s="289"/>
      <c r="FX14" s="289"/>
      <c r="FY14" s="289"/>
      <c r="FZ14" s="289"/>
      <c r="GA14" s="289"/>
      <c r="GB14" s="289"/>
      <c r="GC14" s="289"/>
      <c r="GD14" s="289"/>
      <c r="GE14" s="289"/>
      <c r="GF14" s="292"/>
    </row>
    <row r="15" spans="1:188" ht="16.5" customHeight="1" x14ac:dyDescent="0.2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364" t="s">
        <v>168</v>
      </c>
      <c r="Y15" s="190"/>
      <c r="Z15" s="190"/>
      <c r="AA15" s="190"/>
      <c r="AB15" s="190"/>
      <c r="AC15" s="190"/>
      <c r="AD15" s="190"/>
      <c r="AE15" s="365"/>
      <c r="AF15" s="294"/>
      <c r="AG15" s="294"/>
      <c r="AH15" s="294"/>
      <c r="AI15" s="294"/>
      <c r="AJ15" s="294"/>
      <c r="AK15" s="350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366" t="s">
        <v>169</v>
      </c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367"/>
      <c r="EP15" s="368"/>
      <c r="EQ15" s="368"/>
      <c r="ER15" s="368"/>
      <c r="ES15" s="368"/>
      <c r="ET15" s="368"/>
      <c r="EU15" s="368"/>
      <c r="EV15" s="368"/>
      <c r="EW15" s="368"/>
      <c r="EX15" s="368"/>
      <c r="EY15" s="368"/>
      <c r="EZ15" s="368"/>
      <c r="FA15" s="369"/>
      <c r="FB15" s="81"/>
      <c r="FC15" s="82"/>
      <c r="FD15" s="370"/>
      <c r="FE15" s="286"/>
      <c r="FF15" s="286"/>
      <c r="FG15" s="286"/>
      <c r="FH15" s="286"/>
      <c r="FI15" s="286"/>
      <c r="FJ15" s="286"/>
      <c r="FK15" s="286"/>
      <c r="FL15" s="286"/>
      <c r="FM15" s="286"/>
      <c r="FN15" s="286"/>
      <c r="FO15" s="286"/>
      <c r="FP15" s="286"/>
      <c r="FQ15" s="286"/>
      <c r="FR15" s="286"/>
      <c r="FS15" s="286"/>
      <c r="FT15" s="286"/>
      <c r="FU15" s="286"/>
      <c r="FV15" s="286"/>
      <c r="FW15" s="286"/>
      <c r="FX15" s="286"/>
      <c r="FY15" s="366" t="s">
        <v>170</v>
      </c>
      <c r="FZ15" s="190"/>
      <c r="GA15" s="190"/>
      <c r="GB15" s="190"/>
      <c r="GC15" s="23"/>
      <c r="GD15" s="23"/>
      <c r="GE15" s="23"/>
      <c r="GF15" s="23"/>
    </row>
    <row r="16" spans="1:188" ht="6.75" customHeight="1" x14ac:dyDescent="0.2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374" t="s">
        <v>122</v>
      </c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371" t="s">
        <v>171</v>
      </c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"/>
      <c r="FZ16" s="19"/>
      <c r="GA16" s="19"/>
      <c r="GB16" s="19"/>
      <c r="GC16" s="19"/>
      <c r="GD16" s="19"/>
      <c r="GE16" s="19"/>
      <c r="GF16" s="19"/>
    </row>
    <row r="17" spans="1:188" ht="4.5" customHeight="1" x14ac:dyDescent="0.2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19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190"/>
      <c r="FE17" s="190"/>
      <c r="FF17" s="190"/>
      <c r="FG17" s="190"/>
      <c r="FH17" s="190"/>
      <c r="FI17" s="190"/>
      <c r="FJ17" s="190"/>
      <c r="FK17" s="190"/>
      <c r="FL17" s="190"/>
      <c r="FM17" s="190"/>
      <c r="FN17" s="190"/>
      <c r="FO17" s="190"/>
      <c r="FP17" s="190"/>
      <c r="FQ17" s="190"/>
      <c r="FR17" s="190"/>
      <c r="FS17" s="190"/>
      <c r="FT17" s="190"/>
      <c r="FU17" s="190"/>
      <c r="FV17" s="190"/>
      <c r="FW17" s="190"/>
      <c r="FX17" s="190"/>
      <c r="FY17" s="84"/>
      <c r="FZ17" s="84"/>
      <c r="GA17" s="84"/>
      <c r="GB17" s="84"/>
      <c r="GC17" s="84"/>
      <c r="GD17" s="84"/>
      <c r="GE17" s="84"/>
      <c r="GF17" s="84"/>
    </row>
    <row r="18" spans="1:188" ht="9.75" customHeight="1" x14ac:dyDescent="0.2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83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210" t="s">
        <v>110</v>
      </c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375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19"/>
      <c r="CZ18" s="19"/>
      <c r="DA18" s="375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19"/>
      <c r="DY18" s="210" t="s">
        <v>172</v>
      </c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37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19"/>
      <c r="FA18" s="19"/>
      <c r="FB18" s="37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19"/>
      <c r="FZ18" s="19"/>
      <c r="GA18" s="19"/>
      <c r="GB18" s="19"/>
      <c r="GC18" s="19"/>
      <c r="GD18" s="19"/>
      <c r="GE18" s="19"/>
      <c r="GF18" s="19"/>
    </row>
    <row r="19" spans="1:188" ht="8.25" customHeight="1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85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373" t="s">
        <v>78</v>
      </c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77"/>
      <c r="CZ19" s="77"/>
      <c r="DA19" s="373" t="s">
        <v>79</v>
      </c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50"/>
      <c r="EM19" s="373" t="s">
        <v>78</v>
      </c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50"/>
      <c r="FA19" s="50"/>
      <c r="FB19" s="373" t="s">
        <v>79</v>
      </c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"/>
      <c r="FZ19" s="19"/>
      <c r="GA19" s="19"/>
      <c r="GB19" s="19"/>
      <c r="GC19" s="19"/>
      <c r="GD19" s="19"/>
      <c r="GE19" s="19"/>
      <c r="GF19" s="19"/>
    </row>
    <row r="20" spans="1:188" ht="5.25" customHeight="1" x14ac:dyDescent="0.2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86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</row>
    <row r="21" spans="1:188" ht="14.25" customHeight="1" x14ac:dyDescent="0.2">
      <c r="A21" s="446" t="s">
        <v>173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447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19"/>
      <c r="BY21" s="19"/>
      <c r="BZ21" s="448" t="s">
        <v>119</v>
      </c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6"/>
      <c r="CW21" s="286"/>
      <c r="CX21" s="286"/>
      <c r="CY21" s="286"/>
      <c r="CZ21" s="286"/>
      <c r="DA21" s="286"/>
      <c r="DB21" s="286"/>
      <c r="DC21" s="286"/>
      <c r="DD21" s="286"/>
      <c r="DE21" s="286"/>
      <c r="DF21" s="286"/>
      <c r="DG21" s="286"/>
      <c r="DH21" s="286"/>
      <c r="DI21" s="286"/>
      <c r="DJ21" s="286"/>
      <c r="DK21" s="286"/>
      <c r="DL21" s="286"/>
      <c r="DM21" s="286"/>
      <c r="DN21" s="286"/>
      <c r="DO21" s="286"/>
      <c r="DP21" s="286"/>
      <c r="DQ21" s="286"/>
      <c r="DR21" s="286"/>
      <c r="DS21" s="286"/>
      <c r="DT21" s="286"/>
      <c r="DU21" s="286"/>
      <c r="DV21" s="286"/>
      <c r="DW21" s="286"/>
      <c r="DX21" s="286"/>
      <c r="DY21" s="286"/>
      <c r="DZ21" s="286"/>
      <c r="EA21" s="286"/>
      <c r="EB21" s="286"/>
      <c r="EC21" s="286"/>
      <c r="ED21" s="286"/>
      <c r="EE21" s="286"/>
      <c r="EF21" s="286"/>
      <c r="EG21" s="286"/>
      <c r="EH21" s="286"/>
      <c r="EI21" s="286"/>
      <c r="EJ21" s="286"/>
      <c r="EK21" s="286"/>
      <c r="EL21" s="286"/>
      <c r="EM21" s="286"/>
      <c r="EN21" s="286"/>
      <c r="EO21" s="286"/>
      <c r="EP21" s="286"/>
      <c r="EQ21" s="286"/>
      <c r="ER21" s="286"/>
      <c r="ES21" s="286"/>
      <c r="ET21" s="286"/>
      <c r="EU21" s="286"/>
      <c r="EV21" s="286"/>
      <c r="EW21" s="286"/>
      <c r="EX21" s="286"/>
      <c r="EY21" s="286"/>
      <c r="EZ21" s="286"/>
      <c r="FA21" s="286"/>
      <c r="FB21" s="286"/>
      <c r="FC21" s="286"/>
      <c r="FD21" s="286"/>
      <c r="FE21" s="286"/>
      <c r="FF21" s="286"/>
      <c r="FG21" s="286"/>
      <c r="FH21" s="286"/>
      <c r="FI21" s="286"/>
      <c r="FJ21" s="286"/>
      <c r="FK21" s="286"/>
      <c r="FL21" s="286"/>
      <c r="FM21" s="286"/>
      <c r="FN21" s="286"/>
      <c r="FO21" s="286"/>
      <c r="FP21" s="286"/>
      <c r="FQ21" s="286"/>
      <c r="FR21" s="286"/>
      <c r="FS21" s="287"/>
      <c r="FT21" s="405" t="s">
        <v>174</v>
      </c>
      <c r="FU21" s="298"/>
      <c r="FV21" s="298"/>
      <c r="FW21" s="298"/>
      <c r="FX21" s="298"/>
      <c r="FY21" s="298"/>
      <c r="FZ21" s="298"/>
      <c r="GA21" s="298"/>
      <c r="GB21" s="298"/>
      <c r="GC21" s="298"/>
      <c r="GD21" s="298"/>
      <c r="GE21" s="298"/>
      <c r="GF21" s="321"/>
    </row>
    <row r="22" spans="1:188" ht="9.75" customHeight="1" x14ac:dyDescent="0.2">
      <c r="A22" s="449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19"/>
      <c r="BY22" s="19"/>
      <c r="BZ22" s="450" t="s">
        <v>175</v>
      </c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  <c r="DS22" s="220"/>
      <c r="DT22" s="220"/>
      <c r="DU22" s="220"/>
      <c r="DV22" s="220"/>
      <c r="DW22" s="220"/>
      <c r="DX22" s="258"/>
      <c r="DY22" s="438" t="s">
        <v>176</v>
      </c>
      <c r="DZ22" s="220"/>
      <c r="EA22" s="220"/>
      <c r="EB22" s="220"/>
      <c r="EC22" s="220"/>
      <c r="ED22" s="220"/>
      <c r="EE22" s="220"/>
      <c r="EF22" s="220"/>
      <c r="EG22" s="220"/>
      <c r="EH22" s="220"/>
      <c r="EI22" s="220"/>
      <c r="EJ22" s="220"/>
      <c r="EK22" s="220"/>
      <c r="EL22" s="220"/>
      <c r="EM22" s="220"/>
      <c r="EN22" s="220"/>
      <c r="EO22" s="220"/>
      <c r="EP22" s="220"/>
      <c r="EQ22" s="220"/>
      <c r="ER22" s="220"/>
      <c r="ES22" s="220"/>
      <c r="ET22" s="220"/>
      <c r="EU22" s="220"/>
      <c r="EV22" s="220"/>
      <c r="EW22" s="220"/>
      <c r="EX22" s="220"/>
      <c r="EY22" s="220"/>
      <c r="EZ22" s="220"/>
      <c r="FA22" s="220"/>
      <c r="FB22" s="220"/>
      <c r="FC22" s="220"/>
      <c r="FD22" s="220"/>
      <c r="FE22" s="220"/>
      <c r="FF22" s="220"/>
      <c r="FG22" s="220"/>
      <c r="FH22" s="220"/>
      <c r="FI22" s="220"/>
      <c r="FJ22" s="220"/>
      <c r="FK22" s="220"/>
      <c r="FL22" s="220"/>
      <c r="FM22" s="220"/>
      <c r="FN22" s="220"/>
      <c r="FO22" s="220"/>
      <c r="FP22" s="220"/>
      <c r="FQ22" s="220"/>
      <c r="FR22" s="220"/>
      <c r="FS22" s="258"/>
      <c r="FT22" s="249"/>
      <c r="FU22" s="190"/>
      <c r="FV22" s="190"/>
      <c r="FW22" s="190"/>
      <c r="FX22" s="190"/>
      <c r="FY22" s="190"/>
      <c r="FZ22" s="190"/>
      <c r="GA22" s="190"/>
      <c r="GB22" s="190"/>
      <c r="GC22" s="190"/>
      <c r="GD22" s="190"/>
      <c r="GE22" s="190"/>
      <c r="GF22" s="231"/>
    </row>
    <row r="23" spans="1:188" ht="11.25" customHeight="1" x14ac:dyDescent="0.2">
      <c r="A23" s="449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19"/>
      <c r="BY23" s="19"/>
      <c r="BZ23" s="450" t="s">
        <v>112</v>
      </c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1"/>
      <c r="DL23" s="437" t="s">
        <v>86</v>
      </c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58"/>
      <c r="DY23" s="438" t="s">
        <v>120</v>
      </c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  <c r="ER23" s="220"/>
      <c r="ES23" s="220"/>
      <c r="ET23" s="220"/>
      <c r="EU23" s="220"/>
      <c r="EV23" s="220"/>
      <c r="EW23" s="220"/>
      <c r="EX23" s="220"/>
      <c r="EY23" s="221"/>
      <c r="EZ23" s="437" t="s">
        <v>121</v>
      </c>
      <c r="FA23" s="220"/>
      <c r="FB23" s="220"/>
      <c r="FC23" s="220"/>
      <c r="FD23" s="220"/>
      <c r="FE23" s="220"/>
      <c r="FF23" s="220"/>
      <c r="FG23" s="220"/>
      <c r="FH23" s="220"/>
      <c r="FI23" s="220"/>
      <c r="FJ23" s="220"/>
      <c r="FK23" s="220"/>
      <c r="FL23" s="220"/>
      <c r="FM23" s="220"/>
      <c r="FN23" s="220"/>
      <c r="FO23" s="220"/>
      <c r="FP23" s="220"/>
      <c r="FQ23" s="220"/>
      <c r="FR23" s="220"/>
      <c r="FS23" s="258"/>
      <c r="FT23" s="235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77"/>
    </row>
    <row r="24" spans="1:188" ht="9.75" customHeight="1" x14ac:dyDescent="0.2">
      <c r="A24" s="449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19"/>
      <c r="BY24" s="19"/>
      <c r="BZ24" s="457"/>
      <c r="CA24" s="286"/>
      <c r="CB24" s="286"/>
      <c r="CC24" s="286"/>
      <c r="CD24" s="286"/>
      <c r="CE24" s="286"/>
      <c r="CF24" s="286"/>
      <c r="CG24" s="286"/>
      <c r="CH24" s="286"/>
      <c r="CI24" s="286"/>
      <c r="CJ24" s="286"/>
      <c r="CK24" s="286"/>
      <c r="CL24" s="286"/>
      <c r="CM24" s="286"/>
      <c r="CN24" s="286"/>
      <c r="CO24" s="286"/>
      <c r="CP24" s="286"/>
      <c r="CQ24" s="286"/>
      <c r="CR24" s="286"/>
      <c r="CS24" s="286"/>
      <c r="CT24" s="286"/>
      <c r="CU24" s="286"/>
      <c r="CV24" s="286"/>
      <c r="CW24" s="286"/>
      <c r="CX24" s="286"/>
      <c r="CY24" s="286"/>
      <c r="CZ24" s="286"/>
      <c r="DA24" s="286"/>
      <c r="DB24" s="286"/>
      <c r="DC24" s="286"/>
      <c r="DD24" s="286"/>
      <c r="DE24" s="286"/>
      <c r="DF24" s="286"/>
      <c r="DG24" s="286"/>
      <c r="DH24" s="286"/>
      <c r="DI24" s="286"/>
      <c r="DJ24" s="286"/>
      <c r="DK24" s="458"/>
      <c r="DL24" s="451"/>
      <c r="DM24" s="217"/>
      <c r="DN24" s="217"/>
      <c r="DO24" s="217"/>
      <c r="DP24" s="217"/>
      <c r="DQ24" s="217"/>
      <c r="DR24" s="217"/>
      <c r="DS24" s="217"/>
      <c r="DT24" s="217"/>
      <c r="DU24" s="217"/>
      <c r="DV24" s="217"/>
      <c r="DW24" s="217"/>
      <c r="DX24" s="400"/>
      <c r="DY24" s="439"/>
      <c r="DZ24" s="217"/>
      <c r="EA24" s="217"/>
      <c r="EB24" s="217"/>
      <c r="EC24" s="217"/>
      <c r="ED24" s="217"/>
      <c r="EE24" s="217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398"/>
      <c r="EZ24" s="440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8"/>
      <c r="FT24" s="441"/>
      <c r="FU24" s="286"/>
      <c r="FV24" s="286"/>
      <c r="FW24" s="286"/>
      <c r="FX24" s="286"/>
      <c r="FY24" s="286"/>
      <c r="FZ24" s="286"/>
      <c r="GA24" s="286"/>
      <c r="GB24" s="286"/>
      <c r="GC24" s="286"/>
      <c r="GD24" s="286"/>
      <c r="GE24" s="286"/>
      <c r="GF24" s="287"/>
    </row>
    <row r="25" spans="1:188" ht="12" customHeight="1" x14ac:dyDescent="0.2">
      <c r="A25" s="449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19"/>
      <c r="BY25" s="19"/>
      <c r="BZ25" s="459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65"/>
      <c r="DL25" s="443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77"/>
      <c r="DY25" s="208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36"/>
      <c r="EZ25" s="44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65"/>
      <c r="FT25" s="443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77"/>
    </row>
    <row r="26" spans="1:188" ht="11.25" customHeight="1" x14ac:dyDescent="0.2">
      <c r="A26" s="449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19"/>
      <c r="BY26" s="19"/>
      <c r="BZ26" s="46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  <c r="CP26" s="220"/>
      <c r="CQ26" s="220"/>
      <c r="CR26" s="220"/>
      <c r="CS26" s="220"/>
      <c r="CT26" s="220"/>
      <c r="CU26" s="220"/>
      <c r="CV26" s="220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20"/>
      <c r="DI26" s="220"/>
      <c r="DJ26" s="220"/>
      <c r="DK26" s="389"/>
      <c r="DL26" s="454"/>
      <c r="DM26" s="220"/>
      <c r="DN26" s="220"/>
      <c r="DO26" s="220"/>
      <c r="DP26" s="220"/>
      <c r="DQ26" s="220"/>
      <c r="DR26" s="220"/>
      <c r="DS26" s="220"/>
      <c r="DT26" s="220"/>
      <c r="DU26" s="220"/>
      <c r="DV26" s="220"/>
      <c r="DW26" s="220"/>
      <c r="DX26" s="258"/>
      <c r="DY26" s="455"/>
      <c r="DZ26" s="220"/>
      <c r="EA26" s="220"/>
      <c r="EB26" s="220"/>
      <c r="EC26" s="220"/>
      <c r="ED26" s="220"/>
      <c r="EE26" s="220"/>
      <c r="EF26" s="220"/>
      <c r="EG26" s="220"/>
      <c r="EH26" s="220"/>
      <c r="EI26" s="220"/>
      <c r="EJ26" s="220"/>
      <c r="EK26" s="220"/>
      <c r="EL26" s="220"/>
      <c r="EM26" s="220"/>
      <c r="EN26" s="220"/>
      <c r="EO26" s="220"/>
      <c r="EP26" s="220"/>
      <c r="EQ26" s="220"/>
      <c r="ER26" s="220"/>
      <c r="ES26" s="220"/>
      <c r="ET26" s="220"/>
      <c r="EU26" s="220"/>
      <c r="EV26" s="220"/>
      <c r="EW26" s="220"/>
      <c r="EX26" s="220"/>
      <c r="EY26" s="221"/>
      <c r="EZ26" s="456"/>
      <c r="FA26" s="220"/>
      <c r="FB26" s="220"/>
      <c r="FC26" s="220"/>
      <c r="FD26" s="220"/>
      <c r="FE26" s="220"/>
      <c r="FF26" s="220"/>
      <c r="FG26" s="220"/>
      <c r="FH26" s="220"/>
      <c r="FI26" s="220"/>
      <c r="FJ26" s="220"/>
      <c r="FK26" s="220"/>
      <c r="FL26" s="220"/>
      <c r="FM26" s="220"/>
      <c r="FN26" s="220"/>
      <c r="FO26" s="220"/>
      <c r="FP26" s="220"/>
      <c r="FQ26" s="220"/>
      <c r="FR26" s="220"/>
      <c r="FS26" s="389"/>
      <c r="FT26" s="454"/>
      <c r="FU26" s="220"/>
      <c r="FV26" s="220"/>
      <c r="FW26" s="220"/>
      <c r="FX26" s="220"/>
      <c r="FY26" s="220"/>
      <c r="FZ26" s="220"/>
      <c r="GA26" s="220"/>
      <c r="GB26" s="220"/>
      <c r="GC26" s="220"/>
      <c r="GD26" s="220"/>
      <c r="GE26" s="220"/>
      <c r="GF26" s="258"/>
    </row>
    <row r="27" spans="1:188" ht="12" customHeight="1" x14ac:dyDescent="0.2">
      <c r="A27" s="449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19"/>
      <c r="BY27" s="19"/>
      <c r="BZ27" s="461"/>
      <c r="CA27" s="289"/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289"/>
      <c r="CW27" s="289"/>
      <c r="CX27" s="289"/>
      <c r="CY27" s="289"/>
      <c r="CZ27" s="289"/>
      <c r="DA27" s="289"/>
      <c r="DB27" s="289"/>
      <c r="DC27" s="289"/>
      <c r="DD27" s="289"/>
      <c r="DE27" s="289"/>
      <c r="DF27" s="289"/>
      <c r="DG27" s="289"/>
      <c r="DH27" s="289"/>
      <c r="DI27" s="289"/>
      <c r="DJ27" s="289"/>
      <c r="DK27" s="383"/>
      <c r="DL27" s="452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5"/>
      <c r="DY27" s="462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332"/>
      <c r="EZ27" s="463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350"/>
      <c r="FT27" s="464"/>
      <c r="FU27" s="289"/>
      <c r="FV27" s="289"/>
      <c r="FW27" s="289"/>
      <c r="FX27" s="289"/>
      <c r="FY27" s="289"/>
      <c r="FZ27" s="289"/>
      <c r="GA27" s="289"/>
      <c r="GB27" s="289"/>
      <c r="GC27" s="289"/>
      <c r="GD27" s="289"/>
      <c r="GE27" s="289"/>
      <c r="GF27" s="292"/>
    </row>
    <row r="28" spans="1:188" ht="9.75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</row>
    <row r="29" spans="1:188" ht="18.75" customHeight="1" x14ac:dyDescent="0.2">
      <c r="A29" s="404" t="s">
        <v>177</v>
      </c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6"/>
      <c r="BR29" s="286"/>
      <c r="BS29" s="286"/>
      <c r="BT29" s="286"/>
      <c r="BU29" s="286"/>
      <c r="BV29" s="286"/>
      <c r="BW29" s="286"/>
      <c r="BX29" s="286"/>
      <c r="BY29" s="286"/>
      <c r="BZ29" s="286"/>
      <c r="CA29" s="286"/>
      <c r="CB29" s="286"/>
      <c r="CC29" s="286"/>
      <c r="CD29" s="286"/>
      <c r="CE29" s="286"/>
      <c r="CF29" s="286"/>
      <c r="CG29" s="286"/>
      <c r="CH29" s="286"/>
      <c r="CI29" s="286"/>
      <c r="CJ29" s="286"/>
      <c r="CK29" s="286"/>
      <c r="CL29" s="286"/>
      <c r="CM29" s="286"/>
      <c r="CN29" s="286"/>
      <c r="CO29" s="286"/>
      <c r="CP29" s="286"/>
      <c r="CQ29" s="286"/>
      <c r="CR29" s="286"/>
      <c r="CS29" s="286"/>
      <c r="CT29" s="286"/>
      <c r="CU29" s="286"/>
      <c r="CV29" s="286"/>
      <c r="CW29" s="286"/>
      <c r="CX29" s="286"/>
      <c r="CY29" s="286"/>
      <c r="CZ29" s="286"/>
      <c r="DA29" s="286"/>
      <c r="DB29" s="286"/>
      <c r="DC29" s="286"/>
      <c r="DD29" s="286"/>
      <c r="DE29" s="286"/>
      <c r="DF29" s="286"/>
      <c r="DG29" s="286"/>
      <c r="DH29" s="286"/>
      <c r="DI29" s="286"/>
      <c r="DJ29" s="286"/>
      <c r="DK29" s="286"/>
      <c r="DL29" s="286"/>
      <c r="DM29" s="286"/>
      <c r="DN29" s="286"/>
      <c r="DO29" s="286"/>
      <c r="DP29" s="286"/>
      <c r="DQ29" s="286"/>
      <c r="DR29" s="286"/>
      <c r="DS29" s="286"/>
      <c r="DT29" s="286"/>
      <c r="DU29" s="286"/>
      <c r="DV29" s="286"/>
      <c r="DW29" s="286"/>
      <c r="DX29" s="286"/>
      <c r="DY29" s="286"/>
      <c r="DZ29" s="286"/>
      <c r="EA29" s="286"/>
      <c r="EB29" s="286"/>
      <c r="EC29" s="286"/>
      <c r="ED29" s="286"/>
      <c r="EE29" s="286"/>
      <c r="EF29" s="286"/>
      <c r="EG29" s="286"/>
      <c r="EH29" s="286"/>
      <c r="EI29" s="286"/>
      <c r="EJ29" s="286"/>
      <c r="EK29" s="286"/>
      <c r="EL29" s="286"/>
      <c r="EM29" s="286"/>
      <c r="EN29" s="286"/>
      <c r="EO29" s="286"/>
      <c r="EP29" s="286"/>
      <c r="EQ29" s="286"/>
      <c r="ER29" s="286"/>
      <c r="ES29" s="286"/>
      <c r="ET29" s="286"/>
      <c r="EU29" s="286"/>
      <c r="EV29" s="286"/>
      <c r="EW29" s="286"/>
      <c r="EX29" s="286"/>
      <c r="EY29" s="286"/>
      <c r="EZ29" s="286"/>
      <c r="FA29" s="286"/>
      <c r="FB29" s="286"/>
      <c r="FC29" s="286"/>
      <c r="FD29" s="286"/>
      <c r="FE29" s="286"/>
      <c r="FF29" s="286"/>
      <c r="FG29" s="286"/>
      <c r="FH29" s="286"/>
      <c r="FI29" s="286"/>
      <c r="FJ29" s="286"/>
      <c r="FK29" s="286"/>
      <c r="FL29" s="286"/>
      <c r="FM29" s="286"/>
      <c r="FN29" s="286"/>
      <c r="FO29" s="286"/>
      <c r="FP29" s="286"/>
      <c r="FQ29" s="286"/>
      <c r="FR29" s="286"/>
      <c r="FS29" s="286"/>
      <c r="FT29" s="286"/>
      <c r="FU29" s="286"/>
      <c r="FV29" s="286"/>
      <c r="FW29" s="286"/>
      <c r="FX29" s="286"/>
      <c r="FY29" s="286"/>
      <c r="FZ29" s="286"/>
      <c r="GA29" s="286"/>
      <c r="GB29" s="286"/>
      <c r="GC29" s="286"/>
      <c r="GD29" s="286"/>
      <c r="GE29" s="286"/>
      <c r="GF29" s="287"/>
    </row>
    <row r="30" spans="1:188" ht="10.5" customHeight="1" x14ac:dyDescent="0.2">
      <c r="A30" s="412" t="s">
        <v>114</v>
      </c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58"/>
      <c r="R30" s="414" t="s">
        <v>115</v>
      </c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412" t="s">
        <v>178</v>
      </c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58"/>
      <c r="DI30" s="412" t="s">
        <v>179</v>
      </c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58"/>
      <c r="EN30" s="412" t="s">
        <v>180</v>
      </c>
      <c r="EO30" s="220"/>
      <c r="EP30" s="220"/>
      <c r="EQ30" s="220"/>
      <c r="ER30" s="220"/>
      <c r="ES30" s="220"/>
      <c r="ET30" s="220"/>
      <c r="EU30" s="220"/>
      <c r="EV30" s="220"/>
      <c r="EW30" s="220"/>
      <c r="EX30" s="220"/>
      <c r="EY30" s="258"/>
      <c r="EZ30" s="414" t="s">
        <v>181</v>
      </c>
      <c r="FA30" s="220"/>
      <c r="FB30" s="220"/>
      <c r="FC30" s="220"/>
      <c r="FD30" s="220"/>
      <c r="FE30" s="220"/>
      <c r="FF30" s="220"/>
      <c r="FG30" s="220"/>
      <c r="FH30" s="220"/>
      <c r="FI30" s="220"/>
      <c r="FJ30" s="220"/>
      <c r="FK30" s="220"/>
      <c r="FL30" s="220"/>
      <c r="FM30" s="220"/>
      <c r="FN30" s="412" t="s">
        <v>182</v>
      </c>
      <c r="FO30" s="220"/>
      <c r="FP30" s="220"/>
      <c r="FQ30" s="220"/>
      <c r="FR30" s="220"/>
      <c r="FS30" s="220"/>
      <c r="FT30" s="220"/>
      <c r="FU30" s="220"/>
      <c r="FV30" s="220"/>
      <c r="FW30" s="220"/>
      <c r="FX30" s="220"/>
      <c r="FY30" s="220"/>
      <c r="FZ30" s="220"/>
      <c r="GA30" s="220"/>
      <c r="GB30" s="220"/>
      <c r="GC30" s="220"/>
      <c r="GD30" s="220"/>
      <c r="GE30" s="220"/>
      <c r="GF30" s="258"/>
    </row>
    <row r="31" spans="1:188" ht="9.75" customHeight="1" x14ac:dyDescent="0.2">
      <c r="A31" s="273" t="s">
        <v>117</v>
      </c>
      <c r="B31" s="199"/>
      <c r="C31" s="199"/>
      <c r="D31" s="199"/>
      <c r="E31" s="199"/>
      <c r="F31" s="199"/>
      <c r="G31" s="199"/>
      <c r="H31" s="248"/>
      <c r="I31" s="318" t="s">
        <v>183</v>
      </c>
      <c r="J31" s="199"/>
      <c r="K31" s="199"/>
      <c r="L31" s="199"/>
      <c r="M31" s="199"/>
      <c r="N31" s="199"/>
      <c r="O31" s="199"/>
      <c r="P31" s="199"/>
      <c r="Q31" s="274"/>
      <c r="R31" s="260" t="s">
        <v>118</v>
      </c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1"/>
      <c r="AH31" s="411" t="s">
        <v>184</v>
      </c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61" t="s">
        <v>185</v>
      </c>
      <c r="CR31" s="199"/>
      <c r="CS31" s="199"/>
      <c r="CT31" s="199"/>
      <c r="CU31" s="199"/>
      <c r="CV31" s="199"/>
      <c r="CW31" s="199"/>
      <c r="CX31" s="199"/>
      <c r="CY31" s="248"/>
      <c r="CZ31" s="317" t="s">
        <v>186</v>
      </c>
      <c r="DA31" s="199"/>
      <c r="DB31" s="199"/>
      <c r="DC31" s="199"/>
      <c r="DD31" s="199"/>
      <c r="DE31" s="199"/>
      <c r="DF31" s="199"/>
      <c r="DG31" s="199"/>
      <c r="DH31" s="274"/>
      <c r="DI31" s="272" t="s">
        <v>187</v>
      </c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1"/>
      <c r="DX31" s="393" t="s">
        <v>188</v>
      </c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58"/>
      <c r="EN31" s="435" t="s">
        <v>118</v>
      </c>
      <c r="EO31" s="199"/>
      <c r="EP31" s="199"/>
      <c r="EQ31" s="199"/>
      <c r="ER31" s="248"/>
      <c r="ES31" s="436" t="s">
        <v>189</v>
      </c>
      <c r="ET31" s="199"/>
      <c r="EU31" s="199"/>
      <c r="EV31" s="199"/>
      <c r="EW31" s="199"/>
      <c r="EX31" s="199"/>
      <c r="EY31" s="274"/>
      <c r="EZ31" s="198" t="s">
        <v>118</v>
      </c>
      <c r="FA31" s="199"/>
      <c r="FB31" s="199"/>
      <c r="FC31" s="199"/>
      <c r="FD31" s="199"/>
      <c r="FE31" s="199"/>
      <c r="FF31" s="248"/>
      <c r="FG31" s="436" t="s">
        <v>189</v>
      </c>
      <c r="FH31" s="199"/>
      <c r="FI31" s="199"/>
      <c r="FJ31" s="199"/>
      <c r="FK31" s="199"/>
      <c r="FL31" s="199"/>
      <c r="FM31" s="199"/>
      <c r="FN31" s="272" t="s">
        <v>86</v>
      </c>
      <c r="FO31" s="220"/>
      <c r="FP31" s="220"/>
      <c r="FQ31" s="220"/>
      <c r="FR31" s="220"/>
      <c r="FS31" s="221"/>
      <c r="FT31" s="393" t="s">
        <v>116</v>
      </c>
      <c r="FU31" s="220"/>
      <c r="FV31" s="220"/>
      <c r="FW31" s="220"/>
      <c r="FX31" s="220"/>
      <c r="FY31" s="220"/>
      <c r="FZ31" s="220"/>
      <c r="GA31" s="220"/>
      <c r="GB31" s="220"/>
      <c r="GC31" s="220"/>
      <c r="GD31" s="220"/>
      <c r="GE31" s="220"/>
      <c r="GF31" s="258"/>
    </row>
    <row r="32" spans="1:188" ht="9.75" customHeight="1" x14ac:dyDescent="0.2">
      <c r="A32" s="249"/>
      <c r="B32" s="190"/>
      <c r="C32" s="190"/>
      <c r="D32" s="190"/>
      <c r="E32" s="190"/>
      <c r="F32" s="190"/>
      <c r="G32" s="190"/>
      <c r="H32" s="234"/>
      <c r="I32" s="254"/>
      <c r="J32" s="190"/>
      <c r="K32" s="190"/>
      <c r="L32" s="190"/>
      <c r="M32" s="190"/>
      <c r="N32" s="190"/>
      <c r="O32" s="190"/>
      <c r="P32" s="190"/>
      <c r="Q32" s="231"/>
      <c r="R32" s="430" t="s">
        <v>190</v>
      </c>
      <c r="S32" s="199"/>
      <c r="T32" s="199"/>
      <c r="U32" s="199"/>
      <c r="V32" s="199"/>
      <c r="W32" s="199"/>
      <c r="X32" s="248"/>
      <c r="Y32" s="317" t="s">
        <v>191</v>
      </c>
      <c r="Z32" s="199"/>
      <c r="AA32" s="199"/>
      <c r="AB32" s="199"/>
      <c r="AC32" s="199"/>
      <c r="AD32" s="199"/>
      <c r="AE32" s="199"/>
      <c r="AF32" s="199"/>
      <c r="AG32" s="248"/>
      <c r="AH32" s="308" t="s">
        <v>192</v>
      </c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234"/>
      <c r="AU32" s="311" t="s">
        <v>193</v>
      </c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58"/>
      <c r="CQ32" s="249"/>
      <c r="CR32" s="190"/>
      <c r="CS32" s="190"/>
      <c r="CT32" s="190"/>
      <c r="CU32" s="190"/>
      <c r="CV32" s="190"/>
      <c r="CW32" s="190"/>
      <c r="CX32" s="190"/>
      <c r="CY32" s="234"/>
      <c r="CZ32" s="254"/>
      <c r="DA32" s="190"/>
      <c r="DB32" s="190"/>
      <c r="DC32" s="190"/>
      <c r="DD32" s="190"/>
      <c r="DE32" s="190"/>
      <c r="DF32" s="190"/>
      <c r="DG32" s="190"/>
      <c r="DH32" s="231"/>
      <c r="DI32" s="273" t="s">
        <v>194</v>
      </c>
      <c r="DJ32" s="199"/>
      <c r="DK32" s="199"/>
      <c r="DL32" s="199"/>
      <c r="DM32" s="199"/>
      <c r="DN32" s="199"/>
      <c r="DO32" s="248"/>
      <c r="DP32" s="318" t="s">
        <v>191</v>
      </c>
      <c r="DQ32" s="199"/>
      <c r="DR32" s="199"/>
      <c r="DS32" s="199"/>
      <c r="DT32" s="199"/>
      <c r="DU32" s="199"/>
      <c r="DV32" s="199"/>
      <c r="DW32" s="248"/>
      <c r="DX32" s="318" t="s">
        <v>194</v>
      </c>
      <c r="DY32" s="199"/>
      <c r="DZ32" s="199"/>
      <c r="EA32" s="199"/>
      <c r="EB32" s="199"/>
      <c r="EC32" s="199"/>
      <c r="ED32" s="199"/>
      <c r="EE32" s="248"/>
      <c r="EF32" s="317" t="s">
        <v>191</v>
      </c>
      <c r="EG32" s="199"/>
      <c r="EH32" s="199"/>
      <c r="EI32" s="199"/>
      <c r="EJ32" s="199"/>
      <c r="EK32" s="199"/>
      <c r="EL32" s="199"/>
      <c r="EM32" s="274"/>
      <c r="EN32" s="249"/>
      <c r="EO32" s="190"/>
      <c r="EP32" s="190"/>
      <c r="EQ32" s="190"/>
      <c r="ER32" s="234"/>
      <c r="ES32" s="254"/>
      <c r="ET32" s="190"/>
      <c r="EU32" s="190"/>
      <c r="EV32" s="190"/>
      <c r="EW32" s="190"/>
      <c r="EX32" s="190"/>
      <c r="EY32" s="231"/>
      <c r="EZ32" s="190"/>
      <c r="FA32" s="190"/>
      <c r="FB32" s="190"/>
      <c r="FC32" s="190"/>
      <c r="FD32" s="190"/>
      <c r="FE32" s="190"/>
      <c r="FF32" s="234"/>
      <c r="FG32" s="254"/>
      <c r="FH32" s="190"/>
      <c r="FI32" s="190"/>
      <c r="FJ32" s="190"/>
      <c r="FK32" s="190"/>
      <c r="FL32" s="190"/>
      <c r="FM32" s="190"/>
      <c r="FN32" s="453">
        <v>65</v>
      </c>
      <c r="FO32" s="294"/>
      <c r="FP32" s="294"/>
      <c r="FQ32" s="294"/>
      <c r="FR32" s="294"/>
      <c r="FS32" s="332"/>
      <c r="FT32" s="331">
        <v>66</v>
      </c>
      <c r="FU32" s="294"/>
      <c r="FV32" s="294"/>
      <c r="FW32" s="294"/>
      <c r="FX32" s="294"/>
      <c r="FY32" s="294"/>
      <c r="FZ32" s="294"/>
      <c r="GA32" s="294"/>
      <c r="GB32" s="294"/>
      <c r="GC32" s="294"/>
      <c r="GD32" s="294"/>
      <c r="GE32" s="294"/>
      <c r="GF32" s="295"/>
    </row>
    <row r="33" spans="1:188" ht="16.5" customHeight="1" x14ac:dyDescent="0.2">
      <c r="A33" s="249"/>
      <c r="B33" s="190"/>
      <c r="C33" s="190"/>
      <c r="D33" s="190"/>
      <c r="E33" s="190"/>
      <c r="F33" s="190"/>
      <c r="G33" s="190"/>
      <c r="H33" s="234"/>
      <c r="I33" s="254"/>
      <c r="J33" s="190"/>
      <c r="K33" s="190"/>
      <c r="L33" s="190"/>
      <c r="M33" s="190"/>
      <c r="N33" s="190"/>
      <c r="O33" s="190"/>
      <c r="P33" s="190"/>
      <c r="Q33" s="231"/>
      <c r="R33" s="190"/>
      <c r="S33" s="190"/>
      <c r="T33" s="190"/>
      <c r="U33" s="190"/>
      <c r="V33" s="190"/>
      <c r="W33" s="190"/>
      <c r="X33" s="234"/>
      <c r="Y33" s="254"/>
      <c r="Z33" s="190"/>
      <c r="AA33" s="190"/>
      <c r="AB33" s="190"/>
      <c r="AC33" s="190"/>
      <c r="AD33" s="190"/>
      <c r="AE33" s="190"/>
      <c r="AF33" s="190"/>
      <c r="AG33" s="234"/>
      <c r="AH33" s="254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234"/>
      <c r="AU33" s="308" t="s">
        <v>118</v>
      </c>
      <c r="AV33" s="190"/>
      <c r="AW33" s="190"/>
      <c r="AX33" s="190"/>
      <c r="AY33" s="190"/>
      <c r="AZ33" s="190"/>
      <c r="BA33" s="190"/>
      <c r="BB33" s="190"/>
      <c r="BC33" s="190"/>
      <c r="BD33" s="190"/>
      <c r="BE33" s="234"/>
      <c r="BF33" s="311" t="s">
        <v>195</v>
      </c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1"/>
      <c r="CD33" s="433" t="s">
        <v>196</v>
      </c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249"/>
      <c r="CR33" s="190"/>
      <c r="CS33" s="190"/>
      <c r="CT33" s="190"/>
      <c r="CU33" s="190"/>
      <c r="CV33" s="190"/>
      <c r="CW33" s="190"/>
      <c r="CX33" s="190"/>
      <c r="CY33" s="234"/>
      <c r="CZ33" s="254"/>
      <c r="DA33" s="190"/>
      <c r="DB33" s="190"/>
      <c r="DC33" s="190"/>
      <c r="DD33" s="190"/>
      <c r="DE33" s="190"/>
      <c r="DF33" s="190"/>
      <c r="DG33" s="190"/>
      <c r="DH33" s="231"/>
      <c r="DI33" s="249"/>
      <c r="DJ33" s="190"/>
      <c r="DK33" s="190"/>
      <c r="DL33" s="190"/>
      <c r="DM33" s="190"/>
      <c r="DN33" s="190"/>
      <c r="DO33" s="234"/>
      <c r="DP33" s="254"/>
      <c r="DQ33" s="190"/>
      <c r="DR33" s="190"/>
      <c r="DS33" s="190"/>
      <c r="DT33" s="190"/>
      <c r="DU33" s="190"/>
      <c r="DV33" s="190"/>
      <c r="DW33" s="234"/>
      <c r="DX33" s="254"/>
      <c r="DY33" s="190"/>
      <c r="DZ33" s="190"/>
      <c r="EA33" s="190"/>
      <c r="EB33" s="190"/>
      <c r="EC33" s="190"/>
      <c r="ED33" s="190"/>
      <c r="EE33" s="234"/>
      <c r="EF33" s="254"/>
      <c r="EG33" s="190"/>
      <c r="EH33" s="190"/>
      <c r="EI33" s="190"/>
      <c r="EJ33" s="190"/>
      <c r="EK33" s="190"/>
      <c r="EL33" s="190"/>
      <c r="EM33" s="231"/>
      <c r="EN33" s="249"/>
      <c r="EO33" s="190"/>
      <c r="EP33" s="190"/>
      <c r="EQ33" s="190"/>
      <c r="ER33" s="234"/>
      <c r="ES33" s="254"/>
      <c r="ET33" s="190"/>
      <c r="EU33" s="190"/>
      <c r="EV33" s="190"/>
      <c r="EW33" s="190"/>
      <c r="EX33" s="190"/>
      <c r="EY33" s="231"/>
      <c r="EZ33" s="190"/>
      <c r="FA33" s="190"/>
      <c r="FB33" s="190"/>
      <c r="FC33" s="190"/>
      <c r="FD33" s="190"/>
      <c r="FE33" s="190"/>
      <c r="FF33" s="234"/>
      <c r="FG33" s="254"/>
      <c r="FH33" s="190"/>
      <c r="FI33" s="190"/>
      <c r="FJ33" s="190"/>
      <c r="FK33" s="190"/>
      <c r="FL33" s="190"/>
      <c r="FM33" s="190"/>
      <c r="FN33" s="445"/>
      <c r="FO33" s="217"/>
      <c r="FP33" s="217"/>
      <c r="FQ33" s="217"/>
      <c r="FR33" s="217"/>
      <c r="FS33" s="398"/>
      <c r="FT33" s="429"/>
      <c r="FU33" s="217"/>
      <c r="FV33" s="217"/>
      <c r="FW33" s="217"/>
      <c r="FX33" s="217"/>
      <c r="FY33" s="217"/>
      <c r="FZ33" s="217"/>
      <c r="GA33" s="217"/>
      <c r="GB33" s="217"/>
      <c r="GC33" s="217"/>
      <c r="GD33" s="217"/>
      <c r="GE33" s="217"/>
      <c r="GF33" s="218"/>
    </row>
    <row r="34" spans="1:188" ht="15" customHeight="1" x14ac:dyDescent="0.2">
      <c r="A34" s="235"/>
      <c r="B34" s="202"/>
      <c r="C34" s="202"/>
      <c r="D34" s="202"/>
      <c r="E34" s="202"/>
      <c r="F34" s="202"/>
      <c r="G34" s="202"/>
      <c r="H34" s="236"/>
      <c r="I34" s="309"/>
      <c r="J34" s="202"/>
      <c r="K34" s="202"/>
      <c r="L34" s="202"/>
      <c r="M34" s="202"/>
      <c r="N34" s="202"/>
      <c r="O34" s="202"/>
      <c r="P34" s="202"/>
      <c r="Q34" s="277"/>
      <c r="R34" s="202"/>
      <c r="S34" s="202"/>
      <c r="T34" s="202"/>
      <c r="U34" s="202"/>
      <c r="V34" s="202"/>
      <c r="W34" s="202"/>
      <c r="X34" s="236"/>
      <c r="Y34" s="309"/>
      <c r="Z34" s="202"/>
      <c r="AA34" s="202"/>
      <c r="AB34" s="202"/>
      <c r="AC34" s="202"/>
      <c r="AD34" s="202"/>
      <c r="AE34" s="202"/>
      <c r="AF34" s="202"/>
      <c r="AG34" s="236"/>
      <c r="AH34" s="309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36"/>
      <c r="AU34" s="309"/>
      <c r="AV34" s="202"/>
      <c r="AW34" s="202"/>
      <c r="AX34" s="202"/>
      <c r="AY34" s="202"/>
      <c r="AZ34" s="202"/>
      <c r="BA34" s="202"/>
      <c r="BB34" s="202"/>
      <c r="BC34" s="202"/>
      <c r="BD34" s="202"/>
      <c r="BE34" s="236"/>
      <c r="BF34" s="311" t="s">
        <v>118</v>
      </c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1"/>
      <c r="BS34" s="311" t="s">
        <v>197</v>
      </c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309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35"/>
      <c r="CR34" s="202"/>
      <c r="CS34" s="202"/>
      <c r="CT34" s="202"/>
      <c r="CU34" s="202"/>
      <c r="CV34" s="202"/>
      <c r="CW34" s="202"/>
      <c r="CX34" s="202"/>
      <c r="CY34" s="236"/>
      <c r="CZ34" s="309"/>
      <c r="DA34" s="202"/>
      <c r="DB34" s="202"/>
      <c r="DC34" s="202"/>
      <c r="DD34" s="202"/>
      <c r="DE34" s="202"/>
      <c r="DF34" s="202"/>
      <c r="DG34" s="202"/>
      <c r="DH34" s="277"/>
      <c r="DI34" s="235"/>
      <c r="DJ34" s="202"/>
      <c r="DK34" s="202"/>
      <c r="DL34" s="202"/>
      <c r="DM34" s="202"/>
      <c r="DN34" s="202"/>
      <c r="DO34" s="236"/>
      <c r="DP34" s="309"/>
      <c r="DQ34" s="202"/>
      <c r="DR34" s="202"/>
      <c r="DS34" s="202"/>
      <c r="DT34" s="202"/>
      <c r="DU34" s="202"/>
      <c r="DV34" s="202"/>
      <c r="DW34" s="236"/>
      <c r="DX34" s="309"/>
      <c r="DY34" s="202"/>
      <c r="DZ34" s="202"/>
      <c r="EA34" s="202"/>
      <c r="EB34" s="202"/>
      <c r="EC34" s="202"/>
      <c r="ED34" s="202"/>
      <c r="EE34" s="236"/>
      <c r="EF34" s="309"/>
      <c r="EG34" s="202"/>
      <c r="EH34" s="202"/>
      <c r="EI34" s="202"/>
      <c r="EJ34" s="202"/>
      <c r="EK34" s="202"/>
      <c r="EL34" s="202"/>
      <c r="EM34" s="277"/>
      <c r="EN34" s="235"/>
      <c r="EO34" s="202"/>
      <c r="EP34" s="202"/>
      <c r="EQ34" s="202"/>
      <c r="ER34" s="236"/>
      <c r="ES34" s="309"/>
      <c r="ET34" s="202"/>
      <c r="EU34" s="202"/>
      <c r="EV34" s="202"/>
      <c r="EW34" s="202"/>
      <c r="EX34" s="202"/>
      <c r="EY34" s="277"/>
      <c r="EZ34" s="202"/>
      <c r="FA34" s="202"/>
      <c r="FB34" s="202"/>
      <c r="FC34" s="202"/>
      <c r="FD34" s="202"/>
      <c r="FE34" s="202"/>
      <c r="FF34" s="236"/>
      <c r="FG34" s="309"/>
      <c r="FH34" s="202"/>
      <c r="FI34" s="202"/>
      <c r="FJ34" s="202"/>
      <c r="FK34" s="202"/>
      <c r="FL34" s="202"/>
      <c r="FM34" s="202"/>
      <c r="FN34" s="444"/>
      <c r="FO34" s="220"/>
      <c r="FP34" s="220"/>
      <c r="FQ34" s="220"/>
      <c r="FR34" s="220"/>
      <c r="FS34" s="221"/>
      <c r="FT34" s="411"/>
      <c r="FU34" s="220"/>
      <c r="FV34" s="220"/>
      <c r="FW34" s="220"/>
      <c r="FX34" s="220"/>
      <c r="FY34" s="220"/>
      <c r="FZ34" s="220"/>
      <c r="GA34" s="220"/>
      <c r="GB34" s="220"/>
      <c r="GC34" s="220"/>
      <c r="GD34" s="220"/>
      <c r="GE34" s="220"/>
      <c r="GF34" s="389"/>
    </row>
    <row r="35" spans="1:188" ht="13.5" customHeight="1" x14ac:dyDescent="0.2">
      <c r="A35" s="431"/>
      <c r="B35" s="217"/>
      <c r="C35" s="217"/>
      <c r="D35" s="217"/>
      <c r="E35" s="217"/>
      <c r="F35" s="217"/>
      <c r="G35" s="217"/>
      <c r="H35" s="398"/>
      <c r="I35" s="429"/>
      <c r="J35" s="217"/>
      <c r="K35" s="217"/>
      <c r="L35" s="217"/>
      <c r="M35" s="217"/>
      <c r="N35" s="217"/>
      <c r="O35" s="217"/>
      <c r="P35" s="217"/>
      <c r="Q35" s="400"/>
      <c r="R35" s="432"/>
      <c r="S35" s="217"/>
      <c r="T35" s="217"/>
      <c r="U35" s="217"/>
      <c r="V35" s="217"/>
      <c r="W35" s="217"/>
      <c r="X35" s="398"/>
      <c r="Y35" s="429"/>
      <c r="Z35" s="217"/>
      <c r="AA35" s="217"/>
      <c r="AB35" s="217"/>
      <c r="AC35" s="217"/>
      <c r="AD35" s="217"/>
      <c r="AE35" s="217"/>
      <c r="AF35" s="217"/>
      <c r="AG35" s="398"/>
      <c r="AH35" s="429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398"/>
      <c r="AU35" s="429"/>
      <c r="AV35" s="217"/>
      <c r="AW35" s="217"/>
      <c r="AX35" s="217"/>
      <c r="AY35" s="217"/>
      <c r="AZ35" s="217"/>
      <c r="BA35" s="217"/>
      <c r="BB35" s="217"/>
      <c r="BC35" s="217"/>
      <c r="BD35" s="217"/>
      <c r="BE35" s="398"/>
      <c r="BF35" s="429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398"/>
      <c r="BS35" s="429"/>
      <c r="BT35" s="217"/>
      <c r="BU35" s="217"/>
      <c r="BV35" s="217"/>
      <c r="BW35" s="217"/>
      <c r="BX35" s="217"/>
      <c r="BY35" s="217"/>
      <c r="BZ35" s="217"/>
      <c r="CA35" s="217"/>
      <c r="CB35" s="217"/>
      <c r="CC35" s="398"/>
      <c r="CD35" s="429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428"/>
      <c r="CR35" s="217"/>
      <c r="CS35" s="217"/>
      <c r="CT35" s="217"/>
      <c r="CU35" s="217"/>
      <c r="CV35" s="217"/>
      <c r="CW35" s="217"/>
      <c r="CX35" s="217"/>
      <c r="CY35" s="398"/>
      <c r="CZ35" s="429"/>
      <c r="DA35" s="217"/>
      <c r="DB35" s="217"/>
      <c r="DC35" s="217"/>
      <c r="DD35" s="217"/>
      <c r="DE35" s="217"/>
      <c r="DF35" s="217"/>
      <c r="DG35" s="217"/>
      <c r="DH35" s="400"/>
      <c r="DI35" s="428"/>
      <c r="DJ35" s="217"/>
      <c r="DK35" s="217"/>
      <c r="DL35" s="217"/>
      <c r="DM35" s="217"/>
      <c r="DN35" s="217"/>
      <c r="DO35" s="398"/>
      <c r="DP35" s="429"/>
      <c r="DQ35" s="217"/>
      <c r="DR35" s="217"/>
      <c r="DS35" s="217"/>
      <c r="DT35" s="217"/>
      <c r="DU35" s="217"/>
      <c r="DV35" s="217"/>
      <c r="DW35" s="398"/>
      <c r="DX35" s="429"/>
      <c r="DY35" s="217"/>
      <c r="DZ35" s="217"/>
      <c r="EA35" s="217"/>
      <c r="EB35" s="217"/>
      <c r="EC35" s="217"/>
      <c r="ED35" s="217"/>
      <c r="EE35" s="398"/>
      <c r="EF35" s="429"/>
      <c r="EG35" s="217"/>
      <c r="EH35" s="217"/>
      <c r="EI35" s="217"/>
      <c r="EJ35" s="217"/>
      <c r="EK35" s="217"/>
      <c r="EL35" s="217"/>
      <c r="EM35" s="400"/>
      <c r="EN35" s="428"/>
      <c r="EO35" s="217"/>
      <c r="EP35" s="217"/>
      <c r="EQ35" s="217"/>
      <c r="ER35" s="398"/>
      <c r="ES35" s="429"/>
      <c r="ET35" s="217"/>
      <c r="EU35" s="217"/>
      <c r="EV35" s="217"/>
      <c r="EW35" s="217"/>
      <c r="EX35" s="217"/>
      <c r="EY35" s="400"/>
      <c r="EZ35" s="432"/>
      <c r="FA35" s="217"/>
      <c r="FB35" s="217"/>
      <c r="FC35" s="217"/>
      <c r="FD35" s="217"/>
      <c r="FE35" s="217"/>
      <c r="FF35" s="398"/>
      <c r="FG35" s="429"/>
      <c r="FH35" s="217"/>
      <c r="FI35" s="217"/>
      <c r="FJ35" s="217"/>
      <c r="FK35" s="217"/>
      <c r="FL35" s="217"/>
      <c r="FM35" s="400"/>
      <c r="FN35" s="444"/>
      <c r="FO35" s="220"/>
      <c r="FP35" s="220"/>
      <c r="FQ35" s="220"/>
      <c r="FR35" s="220"/>
      <c r="FS35" s="221"/>
      <c r="FT35" s="411"/>
      <c r="FU35" s="220"/>
      <c r="FV35" s="220"/>
      <c r="FW35" s="220"/>
      <c r="FX35" s="220"/>
      <c r="FY35" s="220"/>
      <c r="FZ35" s="220"/>
      <c r="GA35" s="220"/>
      <c r="GB35" s="220"/>
      <c r="GC35" s="220"/>
      <c r="GD35" s="220"/>
      <c r="GE35" s="220"/>
      <c r="GF35" s="389"/>
    </row>
    <row r="36" spans="1:188" ht="13.5" customHeight="1" x14ac:dyDescent="0.2">
      <c r="A36" s="416"/>
      <c r="B36" s="202"/>
      <c r="C36" s="202"/>
      <c r="D36" s="202"/>
      <c r="E36" s="202"/>
      <c r="F36" s="202"/>
      <c r="G36" s="202"/>
      <c r="H36" s="236"/>
      <c r="I36" s="417"/>
      <c r="J36" s="202"/>
      <c r="K36" s="202"/>
      <c r="L36" s="202"/>
      <c r="M36" s="202"/>
      <c r="N36" s="202"/>
      <c r="O36" s="202"/>
      <c r="P36" s="202"/>
      <c r="Q36" s="277"/>
      <c r="R36" s="209"/>
      <c r="S36" s="202"/>
      <c r="T36" s="202"/>
      <c r="U36" s="202"/>
      <c r="V36" s="202"/>
      <c r="W36" s="202"/>
      <c r="X36" s="236"/>
      <c r="Y36" s="417"/>
      <c r="Z36" s="202"/>
      <c r="AA36" s="202"/>
      <c r="AB36" s="202"/>
      <c r="AC36" s="202"/>
      <c r="AD36" s="202"/>
      <c r="AE36" s="202"/>
      <c r="AF36" s="202"/>
      <c r="AG36" s="236"/>
      <c r="AH36" s="417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36"/>
      <c r="AU36" s="417"/>
      <c r="AV36" s="202"/>
      <c r="AW36" s="202"/>
      <c r="AX36" s="202"/>
      <c r="AY36" s="202"/>
      <c r="AZ36" s="202"/>
      <c r="BA36" s="202"/>
      <c r="BB36" s="202"/>
      <c r="BC36" s="202"/>
      <c r="BD36" s="202"/>
      <c r="BE36" s="236"/>
      <c r="BF36" s="417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36"/>
      <c r="BS36" s="417"/>
      <c r="BT36" s="202"/>
      <c r="BU36" s="202"/>
      <c r="BV36" s="202"/>
      <c r="BW36" s="202"/>
      <c r="BX36" s="202"/>
      <c r="BY36" s="202"/>
      <c r="BZ36" s="202"/>
      <c r="CA36" s="202"/>
      <c r="CB36" s="202"/>
      <c r="CC36" s="236"/>
      <c r="CD36" s="417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418"/>
      <c r="CR36" s="202"/>
      <c r="CS36" s="202"/>
      <c r="CT36" s="202"/>
      <c r="CU36" s="202"/>
      <c r="CV36" s="202"/>
      <c r="CW36" s="202"/>
      <c r="CX36" s="202"/>
      <c r="CY36" s="236"/>
      <c r="CZ36" s="417"/>
      <c r="DA36" s="202"/>
      <c r="DB36" s="202"/>
      <c r="DC36" s="202"/>
      <c r="DD36" s="202"/>
      <c r="DE36" s="202"/>
      <c r="DF36" s="202"/>
      <c r="DG36" s="202"/>
      <c r="DH36" s="277"/>
      <c r="DI36" s="418"/>
      <c r="DJ36" s="202"/>
      <c r="DK36" s="202"/>
      <c r="DL36" s="202"/>
      <c r="DM36" s="202"/>
      <c r="DN36" s="202"/>
      <c r="DO36" s="236"/>
      <c r="DP36" s="417"/>
      <c r="DQ36" s="202"/>
      <c r="DR36" s="202"/>
      <c r="DS36" s="202"/>
      <c r="DT36" s="202"/>
      <c r="DU36" s="202"/>
      <c r="DV36" s="202"/>
      <c r="DW36" s="236"/>
      <c r="DX36" s="417"/>
      <c r="DY36" s="202"/>
      <c r="DZ36" s="202"/>
      <c r="EA36" s="202"/>
      <c r="EB36" s="202"/>
      <c r="EC36" s="202"/>
      <c r="ED36" s="202"/>
      <c r="EE36" s="236"/>
      <c r="EF36" s="417"/>
      <c r="EG36" s="202"/>
      <c r="EH36" s="202"/>
      <c r="EI36" s="202"/>
      <c r="EJ36" s="202"/>
      <c r="EK36" s="202"/>
      <c r="EL36" s="202"/>
      <c r="EM36" s="277"/>
      <c r="EN36" s="418"/>
      <c r="EO36" s="202"/>
      <c r="EP36" s="202"/>
      <c r="EQ36" s="202"/>
      <c r="ER36" s="236"/>
      <c r="ES36" s="417"/>
      <c r="ET36" s="202"/>
      <c r="EU36" s="202"/>
      <c r="EV36" s="202"/>
      <c r="EW36" s="202"/>
      <c r="EX36" s="202"/>
      <c r="EY36" s="277"/>
      <c r="EZ36" s="209"/>
      <c r="FA36" s="202"/>
      <c r="FB36" s="202"/>
      <c r="FC36" s="202"/>
      <c r="FD36" s="202"/>
      <c r="FE36" s="202"/>
      <c r="FF36" s="236"/>
      <c r="FG36" s="417"/>
      <c r="FH36" s="202"/>
      <c r="FI36" s="202"/>
      <c r="FJ36" s="202"/>
      <c r="FK36" s="202"/>
      <c r="FL36" s="202"/>
      <c r="FM36" s="277"/>
      <c r="FN36" s="434"/>
      <c r="FO36" s="202"/>
      <c r="FP36" s="202"/>
      <c r="FQ36" s="202"/>
      <c r="FR36" s="202"/>
      <c r="FS36" s="236"/>
      <c r="FT36" s="417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65"/>
    </row>
    <row r="37" spans="1:188" ht="13.5" customHeight="1" x14ac:dyDescent="0.2">
      <c r="A37" s="413"/>
      <c r="B37" s="220"/>
      <c r="C37" s="220"/>
      <c r="D37" s="220"/>
      <c r="E37" s="220"/>
      <c r="F37" s="220"/>
      <c r="G37" s="220"/>
      <c r="H37" s="221"/>
      <c r="I37" s="411"/>
      <c r="J37" s="220"/>
      <c r="K37" s="220"/>
      <c r="L37" s="220"/>
      <c r="M37" s="220"/>
      <c r="N37" s="220"/>
      <c r="O37" s="220"/>
      <c r="P37" s="220"/>
      <c r="Q37" s="258"/>
      <c r="R37" s="414"/>
      <c r="S37" s="220"/>
      <c r="T37" s="220"/>
      <c r="U37" s="220"/>
      <c r="V37" s="220"/>
      <c r="W37" s="220"/>
      <c r="X37" s="221"/>
      <c r="Y37" s="411"/>
      <c r="Z37" s="220"/>
      <c r="AA37" s="220"/>
      <c r="AB37" s="220"/>
      <c r="AC37" s="220"/>
      <c r="AD37" s="220"/>
      <c r="AE37" s="220"/>
      <c r="AF37" s="220"/>
      <c r="AG37" s="221"/>
      <c r="AH37" s="411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1"/>
      <c r="AU37" s="411"/>
      <c r="AV37" s="220"/>
      <c r="AW37" s="220"/>
      <c r="AX37" s="220"/>
      <c r="AY37" s="220"/>
      <c r="AZ37" s="220"/>
      <c r="BA37" s="220"/>
      <c r="BB37" s="220"/>
      <c r="BC37" s="220"/>
      <c r="BD37" s="220"/>
      <c r="BE37" s="221"/>
      <c r="BF37" s="411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1"/>
      <c r="BS37" s="411"/>
      <c r="BT37" s="220"/>
      <c r="BU37" s="220"/>
      <c r="BV37" s="220"/>
      <c r="BW37" s="220"/>
      <c r="BX37" s="220"/>
      <c r="BY37" s="220"/>
      <c r="BZ37" s="220"/>
      <c r="CA37" s="220"/>
      <c r="CB37" s="220"/>
      <c r="CC37" s="221"/>
      <c r="CD37" s="411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  <c r="CP37" s="220"/>
      <c r="CQ37" s="412"/>
      <c r="CR37" s="220"/>
      <c r="CS37" s="220"/>
      <c r="CT37" s="220"/>
      <c r="CU37" s="220"/>
      <c r="CV37" s="220"/>
      <c r="CW37" s="220"/>
      <c r="CX37" s="220"/>
      <c r="CY37" s="221"/>
      <c r="CZ37" s="411"/>
      <c r="DA37" s="220"/>
      <c r="DB37" s="220"/>
      <c r="DC37" s="220"/>
      <c r="DD37" s="220"/>
      <c r="DE37" s="220"/>
      <c r="DF37" s="220"/>
      <c r="DG37" s="220"/>
      <c r="DH37" s="258"/>
      <c r="DI37" s="412"/>
      <c r="DJ37" s="220"/>
      <c r="DK37" s="220"/>
      <c r="DL37" s="220"/>
      <c r="DM37" s="220"/>
      <c r="DN37" s="220"/>
      <c r="DO37" s="221"/>
      <c r="DP37" s="411"/>
      <c r="DQ37" s="220"/>
      <c r="DR37" s="220"/>
      <c r="DS37" s="220"/>
      <c r="DT37" s="220"/>
      <c r="DU37" s="220"/>
      <c r="DV37" s="220"/>
      <c r="DW37" s="221"/>
      <c r="DX37" s="411"/>
      <c r="DY37" s="220"/>
      <c r="DZ37" s="220"/>
      <c r="EA37" s="220"/>
      <c r="EB37" s="220"/>
      <c r="EC37" s="220"/>
      <c r="ED37" s="220"/>
      <c r="EE37" s="221"/>
      <c r="EF37" s="411"/>
      <c r="EG37" s="220"/>
      <c r="EH37" s="220"/>
      <c r="EI37" s="220"/>
      <c r="EJ37" s="220"/>
      <c r="EK37" s="220"/>
      <c r="EL37" s="220"/>
      <c r="EM37" s="258"/>
      <c r="EN37" s="412"/>
      <c r="EO37" s="220"/>
      <c r="EP37" s="220"/>
      <c r="EQ37" s="220"/>
      <c r="ER37" s="221"/>
      <c r="ES37" s="411"/>
      <c r="ET37" s="220"/>
      <c r="EU37" s="220"/>
      <c r="EV37" s="220"/>
      <c r="EW37" s="220"/>
      <c r="EX37" s="220"/>
      <c r="EY37" s="258"/>
      <c r="EZ37" s="414"/>
      <c r="FA37" s="220"/>
      <c r="FB37" s="220"/>
      <c r="FC37" s="220"/>
      <c r="FD37" s="220"/>
      <c r="FE37" s="220"/>
      <c r="FF37" s="221"/>
      <c r="FG37" s="411"/>
      <c r="FH37" s="220"/>
      <c r="FI37" s="220"/>
      <c r="FJ37" s="220"/>
      <c r="FK37" s="220"/>
      <c r="FL37" s="220"/>
      <c r="FM37" s="258"/>
      <c r="FN37" s="415"/>
      <c r="FO37" s="220"/>
      <c r="FP37" s="220"/>
      <c r="FQ37" s="220"/>
      <c r="FR37" s="220"/>
      <c r="FS37" s="221"/>
      <c r="FT37" s="411"/>
      <c r="FU37" s="220"/>
      <c r="FV37" s="220"/>
      <c r="FW37" s="220"/>
      <c r="FX37" s="220"/>
      <c r="FY37" s="220"/>
      <c r="FZ37" s="220"/>
      <c r="GA37" s="220"/>
      <c r="GB37" s="220"/>
      <c r="GC37" s="220"/>
      <c r="GD37" s="220"/>
      <c r="GE37" s="220"/>
      <c r="GF37" s="389"/>
    </row>
    <row r="38" spans="1:188" ht="13.5" customHeight="1" x14ac:dyDescent="0.2">
      <c r="A38" s="413"/>
      <c r="B38" s="220"/>
      <c r="C38" s="220"/>
      <c r="D38" s="220"/>
      <c r="E38" s="220"/>
      <c r="F38" s="220"/>
      <c r="G38" s="220"/>
      <c r="H38" s="221"/>
      <c r="I38" s="411"/>
      <c r="J38" s="220"/>
      <c r="K38" s="220"/>
      <c r="L38" s="220"/>
      <c r="M38" s="220"/>
      <c r="N38" s="220"/>
      <c r="O38" s="220"/>
      <c r="P38" s="220"/>
      <c r="Q38" s="258"/>
      <c r="R38" s="414"/>
      <c r="S38" s="220"/>
      <c r="T38" s="220"/>
      <c r="U38" s="220"/>
      <c r="V38" s="220"/>
      <c r="W38" s="220"/>
      <c r="X38" s="221"/>
      <c r="Y38" s="411"/>
      <c r="Z38" s="220"/>
      <c r="AA38" s="220"/>
      <c r="AB38" s="220"/>
      <c r="AC38" s="220"/>
      <c r="AD38" s="220"/>
      <c r="AE38" s="220"/>
      <c r="AF38" s="220"/>
      <c r="AG38" s="221"/>
      <c r="AH38" s="411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1"/>
      <c r="AU38" s="411"/>
      <c r="AV38" s="220"/>
      <c r="AW38" s="220"/>
      <c r="AX38" s="220"/>
      <c r="AY38" s="220"/>
      <c r="AZ38" s="220"/>
      <c r="BA38" s="220"/>
      <c r="BB38" s="220"/>
      <c r="BC38" s="220"/>
      <c r="BD38" s="220"/>
      <c r="BE38" s="221"/>
      <c r="BF38" s="411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1"/>
      <c r="BS38" s="411"/>
      <c r="BT38" s="220"/>
      <c r="BU38" s="220"/>
      <c r="BV38" s="220"/>
      <c r="BW38" s="220"/>
      <c r="BX38" s="220"/>
      <c r="BY38" s="220"/>
      <c r="BZ38" s="220"/>
      <c r="CA38" s="220"/>
      <c r="CB38" s="220"/>
      <c r="CC38" s="221"/>
      <c r="CD38" s="411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  <c r="CP38" s="220"/>
      <c r="CQ38" s="412"/>
      <c r="CR38" s="220"/>
      <c r="CS38" s="220"/>
      <c r="CT38" s="220"/>
      <c r="CU38" s="220"/>
      <c r="CV38" s="220"/>
      <c r="CW38" s="220"/>
      <c r="CX38" s="220"/>
      <c r="CY38" s="221"/>
      <c r="CZ38" s="411"/>
      <c r="DA38" s="220"/>
      <c r="DB38" s="220"/>
      <c r="DC38" s="220"/>
      <c r="DD38" s="220"/>
      <c r="DE38" s="220"/>
      <c r="DF38" s="220"/>
      <c r="DG38" s="220"/>
      <c r="DH38" s="258"/>
      <c r="DI38" s="412"/>
      <c r="DJ38" s="220"/>
      <c r="DK38" s="220"/>
      <c r="DL38" s="220"/>
      <c r="DM38" s="220"/>
      <c r="DN38" s="220"/>
      <c r="DO38" s="221"/>
      <c r="DP38" s="411"/>
      <c r="DQ38" s="220"/>
      <c r="DR38" s="220"/>
      <c r="DS38" s="220"/>
      <c r="DT38" s="220"/>
      <c r="DU38" s="220"/>
      <c r="DV38" s="220"/>
      <c r="DW38" s="221"/>
      <c r="DX38" s="411"/>
      <c r="DY38" s="220"/>
      <c r="DZ38" s="220"/>
      <c r="EA38" s="220"/>
      <c r="EB38" s="220"/>
      <c r="EC38" s="220"/>
      <c r="ED38" s="220"/>
      <c r="EE38" s="221"/>
      <c r="EF38" s="411"/>
      <c r="EG38" s="220"/>
      <c r="EH38" s="220"/>
      <c r="EI38" s="220"/>
      <c r="EJ38" s="220"/>
      <c r="EK38" s="220"/>
      <c r="EL38" s="220"/>
      <c r="EM38" s="258"/>
      <c r="EN38" s="412"/>
      <c r="EO38" s="220"/>
      <c r="EP38" s="220"/>
      <c r="EQ38" s="220"/>
      <c r="ER38" s="221"/>
      <c r="ES38" s="411"/>
      <c r="ET38" s="220"/>
      <c r="EU38" s="220"/>
      <c r="EV38" s="220"/>
      <c r="EW38" s="220"/>
      <c r="EX38" s="220"/>
      <c r="EY38" s="258"/>
      <c r="EZ38" s="414"/>
      <c r="FA38" s="220"/>
      <c r="FB38" s="220"/>
      <c r="FC38" s="220"/>
      <c r="FD38" s="220"/>
      <c r="FE38" s="220"/>
      <c r="FF38" s="221"/>
      <c r="FG38" s="411"/>
      <c r="FH38" s="220"/>
      <c r="FI38" s="220"/>
      <c r="FJ38" s="220"/>
      <c r="FK38" s="220"/>
      <c r="FL38" s="220"/>
      <c r="FM38" s="258"/>
      <c r="FN38" s="415"/>
      <c r="FO38" s="220"/>
      <c r="FP38" s="220"/>
      <c r="FQ38" s="220"/>
      <c r="FR38" s="220"/>
      <c r="FS38" s="221"/>
      <c r="FT38" s="411"/>
      <c r="FU38" s="220"/>
      <c r="FV38" s="220"/>
      <c r="FW38" s="220"/>
      <c r="FX38" s="220"/>
      <c r="FY38" s="220"/>
      <c r="FZ38" s="220"/>
      <c r="GA38" s="220"/>
      <c r="GB38" s="220"/>
      <c r="GC38" s="220"/>
      <c r="GD38" s="220"/>
      <c r="GE38" s="220"/>
      <c r="GF38" s="389"/>
    </row>
    <row r="39" spans="1:188" ht="13.5" customHeight="1" x14ac:dyDescent="0.2">
      <c r="A39" s="425"/>
      <c r="B39" s="294"/>
      <c r="C39" s="294"/>
      <c r="D39" s="294"/>
      <c r="E39" s="294"/>
      <c r="F39" s="294"/>
      <c r="G39" s="294"/>
      <c r="H39" s="332"/>
      <c r="I39" s="423"/>
      <c r="J39" s="294"/>
      <c r="K39" s="294"/>
      <c r="L39" s="294"/>
      <c r="M39" s="294"/>
      <c r="N39" s="294"/>
      <c r="O39" s="294"/>
      <c r="P39" s="294"/>
      <c r="Q39" s="295"/>
      <c r="R39" s="426"/>
      <c r="S39" s="294"/>
      <c r="T39" s="294"/>
      <c r="U39" s="294"/>
      <c r="V39" s="294"/>
      <c r="W39" s="294"/>
      <c r="X39" s="332"/>
      <c r="Y39" s="423"/>
      <c r="Z39" s="294"/>
      <c r="AA39" s="294"/>
      <c r="AB39" s="294"/>
      <c r="AC39" s="294"/>
      <c r="AD39" s="294"/>
      <c r="AE39" s="294"/>
      <c r="AF39" s="294"/>
      <c r="AG39" s="332"/>
      <c r="AH39" s="423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332"/>
      <c r="AU39" s="423"/>
      <c r="AV39" s="294"/>
      <c r="AW39" s="294"/>
      <c r="AX39" s="294"/>
      <c r="AY39" s="294"/>
      <c r="AZ39" s="294"/>
      <c r="BA39" s="294"/>
      <c r="BB39" s="294"/>
      <c r="BC39" s="294"/>
      <c r="BD39" s="294"/>
      <c r="BE39" s="332"/>
      <c r="BF39" s="423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332"/>
      <c r="BS39" s="423"/>
      <c r="BT39" s="294"/>
      <c r="BU39" s="294"/>
      <c r="BV39" s="294"/>
      <c r="BW39" s="294"/>
      <c r="BX39" s="294"/>
      <c r="BY39" s="294"/>
      <c r="BZ39" s="294"/>
      <c r="CA39" s="294"/>
      <c r="CB39" s="294"/>
      <c r="CC39" s="332"/>
      <c r="CD39" s="423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424"/>
      <c r="CR39" s="294"/>
      <c r="CS39" s="294"/>
      <c r="CT39" s="294"/>
      <c r="CU39" s="294"/>
      <c r="CV39" s="294"/>
      <c r="CW39" s="294"/>
      <c r="CX39" s="294"/>
      <c r="CY39" s="332"/>
      <c r="CZ39" s="423"/>
      <c r="DA39" s="294"/>
      <c r="DB39" s="294"/>
      <c r="DC39" s="294"/>
      <c r="DD39" s="294"/>
      <c r="DE39" s="294"/>
      <c r="DF39" s="294"/>
      <c r="DG39" s="294"/>
      <c r="DH39" s="295"/>
      <c r="DI39" s="424"/>
      <c r="DJ39" s="294"/>
      <c r="DK39" s="294"/>
      <c r="DL39" s="294"/>
      <c r="DM39" s="294"/>
      <c r="DN39" s="294"/>
      <c r="DO39" s="332"/>
      <c r="DP39" s="423"/>
      <c r="DQ39" s="294"/>
      <c r="DR39" s="294"/>
      <c r="DS39" s="294"/>
      <c r="DT39" s="294"/>
      <c r="DU39" s="294"/>
      <c r="DV39" s="294"/>
      <c r="DW39" s="332"/>
      <c r="DX39" s="423"/>
      <c r="DY39" s="294"/>
      <c r="DZ39" s="294"/>
      <c r="EA39" s="294"/>
      <c r="EB39" s="294"/>
      <c r="EC39" s="294"/>
      <c r="ED39" s="294"/>
      <c r="EE39" s="332"/>
      <c r="EF39" s="423"/>
      <c r="EG39" s="294"/>
      <c r="EH39" s="294"/>
      <c r="EI39" s="294"/>
      <c r="EJ39" s="294"/>
      <c r="EK39" s="294"/>
      <c r="EL39" s="294"/>
      <c r="EM39" s="295"/>
      <c r="EN39" s="424"/>
      <c r="EO39" s="294"/>
      <c r="EP39" s="294"/>
      <c r="EQ39" s="294"/>
      <c r="ER39" s="332"/>
      <c r="ES39" s="423"/>
      <c r="ET39" s="294"/>
      <c r="EU39" s="294"/>
      <c r="EV39" s="294"/>
      <c r="EW39" s="294"/>
      <c r="EX39" s="294"/>
      <c r="EY39" s="295"/>
      <c r="EZ39" s="426"/>
      <c r="FA39" s="294"/>
      <c r="FB39" s="294"/>
      <c r="FC39" s="294"/>
      <c r="FD39" s="294"/>
      <c r="FE39" s="294"/>
      <c r="FF39" s="332"/>
      <c r="FG39" s="423"/>
      <c r="FH39" s="294"/>
      <c r="FI39" s="294"/>
      <c r="FJ39" s="294"/>
      <c r="FK39" s="294"/>
      <c r="FL39" s="294"/>
      <c r="FM39" s="295"/>
      <c r="FN39" s="427"/>
      <c r="FO39" s="294"/>
      <c r="FP39" s="294"/>
      <c r="FQ39" s="294"/>
      <c r="FR39" s="294"/>
      <c r="FS39" s="332"/>
      <c r="FT39" s="423"/>
      <c r="FU39" s="294"/>
      <c r="FV39" s="294"/>
      <c r="FW39" s="294"/>
      <c r="FX39" s="294"/>
      <c r="FY39" s="294"/>
      <c r="FZ39" s="294"/>
      <c r="GA39" s="294"/>
      <c r="GB39" s="294"/>
      <c r="GC39" s="294"/>
      <c r="GD39" s="294"/>
      <c r="GE39" s="294"/>
      <c r="GF39" s="350"/>
    </row>
    <row r="40" spans="1:188" ht="5.25" customHeight="1" x14ac:dyDescent="0.2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</row>
    <row r="41" spans="1:188" ht="24.75" customHeight="1" x14ac:dyDescent="0.2">
      <c r="A41" s="19"/>
      <c r="B41" s="362" t="s">
        <v>198</v>
      </c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362" t="s">
        <v>199</v>
      </c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420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  <c r="AZ41" s="369"/>
      <c r="BA41" s="19"/>
      <c r="BB41" s="19"/>
      <c r="BC41" s="362" t="s">
        <v>200</v>
      </c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"/>
      <c r="BP41" s="420"/>
      <c r="BQ41" s="368"/>
      <c r="BR41" s="368"/>
      <c r="BS41" s="368"/>
      <c r="BT41" s="368"/>
      <c r="BU41" s="368"/>
      <c r="BV41" s="368"/>
      <c r="BW41" s="368"/>
      <c r="BX41" s="368"/>
      <c r="BY41" s="368"/>
      <c r="BZ41" s="369"/>
      <c r="CA41" s="420"/>
      <c r="CB41" s="368"/>
      <c r="CC41" s="368"/>
      <c r="CD41" s="368"/>
      <c r="CE41" s="368"/>
      <c r="CF41" s="368"/>
      <c r="CG41" s="368"/>
      <c r="CH41" s="368"/>
      <c r="CI41" s="368"/>
      <c r="CJ41" s="368"/>
      <c r="CK41" s="368"/>
      <c r="CL41" s="368"/>
      <c r="CM41" s="369"/>
      <c r="CN41" s="420"/>
      <c r="CO41" s="368"/>
      <c r="CP41" s="368"/>
      <c r="CQ41" s="368"/>
      <c r="CR41" s="368"/>
      <c r="CS41" s="368"/>
      <c r="CT41" s="368"/>
      <c r="CU41" s="368"/>
      <c r="CV41" s="368"/>
      <c r="CW41" s="368"/>
      <c r="CX41" s="369"/>
      <c r="CY41" s="19"/>
      <c r="CZ41" s="19"/>
      <c r="DA41" s="419" t="s">
        <v>201</v>
      </c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242"/>
      <c r="DP41" s="420"/>
      <c r="DQ41" s="368"/>
      <c r="DR41" s="368"/>
      <c r="DS41" s="368"/>
      <c r="DT41" s="368"/>
      <c r="DU41" s="368"/>
      <c r="DV41" s="368"/>
      <c r="DW41" s="368"/>
      <c r="DX41" s="368"/>
      <c r="DY41" s="368"/>
      <c r="DZ41" s="368"/>
      <c r="EA41" s="369"/>
      <c r="EB41" s="19"/>
      <c r="EC41" s="19"/>
      <c r="ED41" s="19"/>
      <c r="EE41" s="19"/>
      <c r="EF41" s="19"/>
      <c r="EG41" s="19"/>
      <c r="EH41" s="19"/>
      <c r="EI41" s="362" t="s">
        <v>113</v>
      </c>
      <c r="EJ41" s="190"/>
      <c r="EK41" s="190"/>
      <c r="EL41" s="190"/>
      <c r="EM41" s="190"/>
      <c r="EN41" s="190"/>
      <c r="EO41" s="190"/>
      <c r="EP41" s="190"/>
      <c r="EQ41" s="190"/>
      <c r="ER41" s="190"/>
      <c r="ES41" s="190"/>
      <c r="ET41" s="190"/>
      <c r="EU41" s="190"/>
      <c r="EV41" s="190"/>
      <c r="EW41" s="190"/>
      <c r="EX41" s="421"/>
      <c r="EY41" s="202"/>
      <c r="EZ41" s="202"/>
      <c r="FA41" s="202"/>
      <c r="FB41" s="202"/>
      <c r="FC41" s="202"/>
      <c r="FD41" s="202"/>
      <c r="FE41" s="202"/>
      <c r="FF41" s="202"/>
      <c r="FG41" s="202"/>
      <c r="FH41" s="19"/>
      <c r="FI41" s="19"/>
      <c r="FJ41" s="421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19"/>
      <c r="GF41" s="19"/>
    </row>
    <row r="42" spans="1:188" ht="8.25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422" t="s">
        <v>78</v>
      </c>
      <c r="EY42" s="199"/>
      <c r="EZ42" s="199"/>
      <c r="FA42" s="199"/>
      <c r="FB42" s="199"/>
      <c r="FC42" s="199"/>
      <c r="FD42" s="199"/>
      <c r="FE42" s="199"/>
      <c r="FF42" s="199"/>
      <c r="FG42" s="199"/>
      <c r="FH42" s="29"/>
      <c r="FI42" s="29"/>
      <c r="FJ42" s="422" t="s">
        <v>79</v>
      </c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"/>
      <c r="GF42" s="19"/>
    </row>
    <row r="43" spans="1:188" ht="8.25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0"/>
      <c r="EY43" s="190"/>
      <c r="EZ43" s="190"/>
      <c r="FA43" s="190"/>
      <c r="FB43" s="190"/>
      <c r="FC43" s="190"/>
      <c r="FD43" s="190"/>
      <c r="FE43" s="190"/>
      <c r="FF43" s="190"/>
      <c r="FG43" s="190"/>
      <c r="FH43" s="19"/>
      <c r="FI43" s="19"/>
      <c r="FJ43" s="190"/>
      <c r="FK43" s="190"/>
      <c r="FL43" s="190"/>
      <c r="FM43" s="190"/>
      <c r="FN43" s="190"/>
      <c r="FO43" s="190"/>
      <c r="FP43" s="190"/>
      <c r="FQ43" s="190"/>
      <c r="FR43" s="190"/>
      <c r="FS43" s="190"/>
      <c r="FT43" s="190"/>
      <c r="FU43" s="190"/>
      <c r="FV43" s="190"/>
      <c r="FW43" s="190"/>
      <c r="FX43" s="190"/>
      <c r="FY43" s="190"/>
      <c r="FZ43" s="190"/>
      <c r="GA43" s="190"/>
      <c r="GB43" s="190"/>
      <c r="GC43" s="190"/>
      <c r="GD43" s="190"/>
      <c r="GE43" s="19"/>
      <c r="GF43" s="19"/>
    </row>
    <row r="44" spans="1:188" ht="12.75" customHeight="1" x14ac:dyDescent="0.2"/>
    <row r="45" spans="1:188" ht="12.75" customHeight="1" x14ac:dyDescent="0.2"/>
    <row r="46" spans="1:188" ht="12.75" customHeight="1" x14ac:dyDescent="0.2"/>
    <row r="47" spans="1:188" ht="12.75" customHeight="1" x14ac:dyDescent="0.2"/>
    <row r="48" spans="1:18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67">
    <mergeCell ref="AE4:AK5"/>
    <mergeCell ref="AL5:AU5"/>
    <mergeCell ref="A6:AD6"/>
    <mergeCell ref="AE6:AK6"/>
    <mergeCell ref="AL6:AU6"/>
    <mergeCell ref="AE7:AK7"/>
    <mergeCell ref="AL7:AU7"/>
    <mergeCell ref="FB8:FQ8"/>
    <mergeCell ref="FR8:GF8"/>
    <mergeCell ref="BZ8:CJ8"/>
    <mergeCell ref="CK8:CT8"/>
    <mergeCell ref="CU8:DD8"/>
    <mergeCell ref="DE8:DN8"/>
    <mergeCell ref="DO8:EA8"/>
    <mergeCell ref="EB8:EN8"/>
    <mergeCell ref="EO8:FA8"/>
    <mergeCell ref="A7:AD7"/>
    <mergeCell ref="A8:AD8"/>
    <mergeCell ref="AE8:AK8"/>
    <mergeCell ref="AL8:AU8"/>
    <mergeCell ref="AV8:BE8"/>
    <mergeCell ref="BF8:BN8"/>
    <mergeCell ref="BO8:BY8"/>
    <mergeCell ref="BO4:CJ4"/>
    <mergeCell ref="CK9:CT9"/>
    <mergeCell ref="CU9:DD9"/>
    <mergeCell ref="DE9:DN9"/>
    <mergeCell ref="DO9:EA9"/>
    <mergeCell ref="EB9:EN9"/>
    <mergeCell ref="EO9:FA9"/>
    <mergeCell ref="FB9:FQ9"/>
    <mergeCell ref="FR9:GF9"/>
    <mergeCell ref="A9:AD9"/>
    <mergeCell ref="AE9:AK9"/>
    <mergeCell ref="AL9:AU9"/>
    <mergeCell ref="AV9:BE9"/>
    <mergeCell ref="BF9:BN9"/>
    <mergeCell ref="BO9:BY9"/>
    <mergeCell ref="BZ9:CJ9"/>
    <mergeCell ref="AU32:CP32"/>
    <mergeCell ref="DY22:FS22"/>
    <mergeCell ref="A25:BW25"/>
    <mergeCell ref="A26:BW26"/>
    <mergeCell ref="DL26:DX26"/>
    <mergeCell ref="DY26:EY26"/>
    <mergeCell ref="EZ26:FS26"/>
    <mergeCell ref="FT26:GF26"/>
    <mergeCell ref="A27:BW27"/>
    <mergeCell ref="A24:BW24"/>
    <mergeCell ref="BZ24:DK24"/>
    <mergeCell ref="BZ25:DK25"/>
    <mergeCell ref="BZ26:DK26"/>
    <mergeCell ref="BZ27:DK27"/>
    <mergeCell ref="DY27:EY27"/>
    <mergeCell ref="EZ27:FS27"/>
    <mergeCell ref="FT27:GF27"/>
    <mergeCell ref="EN30:EY30"/>
    <mergeCell ref="EZ30:FM30"/>
    <mergeCell ref="FN30:GF30"/>
    <mergeCell ref="DX32:EE34"/>
    <mergeCell ref="EF32:EM34"/>
    <mergeCell ref="FN32:FS32"/>
    <mergeCell ref="FN34:FS34"/>
    <mergeCell ref="FT34:GF34"/>
    <mergeCell ref="DP32:DW34"/>
    <mergeCell ref="A21:U21"/>
    <mergeCell ref="V21:BW21"/>
    <mergeCell ref="BZ21:FS21"/>
    <mergeCell ref="FT21:GF23"/>
    <mergeCell ref="A22:BW22"/>
    <mergeCell ref="EZ23:FS23"/>
    <mergeCell ref="A23:BW23"/>
    <mergeCell ref="BZ23:DK23"/>
    <mergeCell ref="AH31:CP31"/>
    <mergeCell ref="A30:Q30"/>
    <mergeCell ref="A31:H34"/>
    <mergeCell ref="I31:Q34"/>
    <mergeCell ref="R31:AG31"/>
    <mergeCell ref="CQ31:CY34"/>
    <mergeCell ref="CZ31:DH34"/>
    <mergeCell ref="BZ22:DX22"/>
    <mergeCell ref="DL24:DX24"/>
    <mergeCell ref="DL25:DX25"/>
    <mergeCell ref="DL27:DX27"/>
    <mergeCell ref="DI31:DW31"/>
    <mergeCell ref="A29:GF29"/>
    <mergeCell ref="R30:CP30"/>
    <mergeCell ref="CQ30:DH30"/>
    <mergeCell ref="DI30:EM30"/>
    <mergeCell ref="FT35:GF35"/>
    <mergeCell ref="DX31:EM31"/>
    <mergeCell ref="EN31:ER34"/>
    <mergeCell ref="ES31:EY34"/>
    <mergeCell ref="EZ31:FF34"/>
    <mergeCell ref="FG31:FM34"/>
    <mergeCell ref="FN31:FS31"/>
    <mergeCell ref="FT31:GF31"/>
    <mergeCell ref="DL23:DX23"/>
    <mergeCell ref="DY23:EY23"/>
    <mergeCell ref="DY24:EY24"/>
    <mergeCell ref="EZ24:FS24"/>
    <mergeCell ref="FT24:GF24"/>
    <mergeCell ref="DY25:EY25"/>
    <mergeCell ref="EZ25:FS25"/>
    <mergeCell ref="FT25:GF25"/>
    <mergeCell ref="EN35:ER35"/>
    <mergeCell ref="ES35:EY35"/>
    <mergeCell ref="EZ35:FF35"/>
    <mergeCell ref="FG35:FM35"/>
    <mergeCell ref="FN35:FS35"/>
    <mergeCell ref="FT32:GF32"/>
    <mergeCell ref="FN33:FS33"/>
    <mergeCell ref="FT33:GF33"/>
    <mergeCell ref="FT36:GF36"/>
    <mergeCell ref="BS36:CC36"/>
    <mergeCell ref="CD36:CP36"/>
    <mergeCell ref="CQ36:CY36"/>
    <mergeCell ref="CZ36:DH36"/>
    <mergeCell ref="DI36:DO36"/>
    <mergeCell ref="DP36:DW36"/>
    <mergeCell ref="DX36:EE36"/>
    <mergeCell ref="FG36:FM36"/>
    <mergeCell ref="FN36:FS36"/>
    <mergeCell ref="ES36:EY36"/>
    <mergeCell ref="EZ36:FF36"/>
    <mergeCell ref="EF36:EM36"/>
    <mergeCell ref="CQ35:CY35"/>
    <mergeCell ref="CZ35:DH35"/>
    <mergeCell ref="DI35:DO35"/>
    <mergeCell ref="DP35:DW35"/>
    <mergeCell ref="DX35:EE35"/>
    <mergeCell ref="EF35:EM35"/>
    <mergeCell ref="R32:X34"/>
    <mergeCell ref="Y32:AG34"/>
    <mergeCell ref="A35:H35"/>
    <mergeCell ref="I35:Q35"/>
    <mergeCell ref="R35:X35"/>
    <mergeCell ref="Y35:AG35"/>
    <mergeCell ref="AH35:AT35"/>
    <mergeCell ref="AH32:AT34"/>
    <mergeCell ref="CD33:CP34"/>
    <mergeCell ref="AU33:BE34"/>
    <mergeCell ref="BF33:CC33"/>
    <mergeCell ref="BF34:BR34"/>
    <mergeCell ref="BS34:CC34"/>
    <mergeCell ref="AU35:BE35"/>
    <mergeCell ref="BF35:BR35"/>
    <mergeCell ref="BS35:CC35"/>
    <mergeCell ref="CD35:CP35"/>
    <mergeCell ref="DI32:DO34"/>
    <mergeCell ref="FT39:GF39"/>
    <mergeCell ref="BS39:CC39"/>
    <mergeCell ref="CD39:CP39"/>
    <mergeCell ref="CQ39:CY39"/>
    <mergeCell ref="CZ39:DH39"/>
    <mergeCell ref="DI39:DO39"/>
    <mergeCell ref="DP39:DW39"/>
    <mergeCell ref="DX39:EE39"/>
    <mergeCell ref="A39:H39"/>
    <mergeCell ref="I39:Q39"/>
    <mergeCell ref="R39:X39"/>
    <mergeCell ref="Y39:AG39"/>
    <mergeCell ref="AH39:AT39"/>
    <mergeCell ref="AU39:BE39"/>
    <mergeCell ref="BF39:BR39"/>
    <mergeCell ref="EF39:EM39"/>
    <mergeCell ref="EN39:ER39"/>
    <mergeCell ref="ES39:EY39"/>
    <mergeCell ref="EZ39:FF39"/>
    <mergeCell ref="FG39:FM39"/>
    <mergeCell ref="FN39:FS39"/>
    <mergeCell ref="DA41:DO41"/>
    <mergeCell ref="DP41:EA41"/>
    <mergeCell ref="EI41:EW41"/>
    <mergeCell ref="EX41:FG41"/>
    <mergeCell ref="FJ41:GD41"/>
    <mergeCell ref="EX42:FG43"/>
    <mergeCell ref="FJ42:GD43"/>
    <mergeCell ref="B41:T41"/>
    <mergeCell ref="U41:AJ41"/>
    <mergeCell ref="AK41:AZ41"/>
    <mergeCell ref="BC41:BN41"/>
    <mergeCell ref="BP41:BZ41"/>
    <mergeCell ref="CA41:CM41"/>
    <mergeCell ref="CN41:CX41"/>
    <mergeCell ref="A36:H36"/>
    <mergeCell ref="I36:Q36"/>
    <mergeCell ref="R36:X36"/>
    <mergeCell ref="Y36:AG36"/>
    <mergeCell ref="AH36:AT36"/>
    <mergeCell ref="AU36:BE36"/>
    <mergeCell ref="BF36:BR36"/>
    <mergeCell ref="EF37:EM37"/>
    <mergeCell ref="EN37:ER37"/>
    <mergeCell ref="EN36:ER36"/>
    <mergeCell ref="FT37:GF37"/>
    <mergeCell ref="BS37:CC37"/>
    <mergeCell ref="CD37:CP37"/>
    <mergeCell ref="CQ37:CY37"/>
    <mergeCell ref="CZ37:DH37"/>
    <mergeCell ref="DI37:DO37"/>
    <mergeCell ref="DP37:DW37"/>
    <mergeCell ref="DX37:EE37"/>
    <mergeCell ref="A37:H37"/>
    <mergeCell ref="I37:Q37"/>
    <mergeCell ref="R37:X37"/>
    <mergeCell ref="Y37:AG37"/>
    <mergeCell ref="AH37:AT37"/>
    <mergeCell ref="AU37:BE37"/>
    <mergeCell ref="BF37:BR37"/>
    <mergeCell ref="ES37:EY37"/>
    <mergeCell ref="EZ37:FF37"/>
    <mergeCell ref="FG37:FM37"/>
    <mergeCell ref="FN37:FS37"/>
    <mergeCell ref="FT38:GF38"/>
    <mergeCell ref="BS38:CC38"/>
    <mergeCell ref="CD38:CP38"/>
    <mergeCell ref="CQ38:CY38"/>
    <mergeCell ref="CZ38:DH38"/>
    <mergeCell ref="DI38:DO38"/>
    <mergeCell ref="DP38:DW38"/>
    <mergeCell ref="DX38:EE38"/>
    <mergeCell ref="A38:H38"/>
    <mergeCell ref="I38:Q38"/>
    <mergeCell ref="R38:X38"/>
    <mergeCell ref="Y38:AG38"/>
    <mergeCell ref="AH38:AT38"/>
    <mergeCell ref="AU38:BE38"/>
    <mergeCell ref="BF38:BR38"/>
    <mergeCell ref="EF38:EM38"/>
    <mergeCell ref="EN38:ER38"/>
    <mergeCell ref="ES38:EY38"/>
    <mergeCell ref="EZ38:FF38"/>
    <mergeCell ref="FG38:FM38"/>
    <mergeCell ref="FN38:FS38"/>
    <mergeCell ref="CK4:DN4"/>
    <mergeCell ref="AV5:BE5"/>
    <mergeCell ref="BF5:BN5"/>
    <mergeCell ref="AV6:BE6"/>
    <mergeCell ref="BF6:BN6"/>
    <mergeCell ref="AV7:BE7"/>
    <mergeCell ref="BF7:BN7"/>
    <mergeCell ref="EH1:GF1"/>
    <mergeCell ref="A3:FA3"/>
    <mergeCell ref="FB3:FQ5"/>
    <mergeCell ref="FR3:GF5"/>
    <mergeCell ref="A4:AD5"/>
    <mergeCell ref="AL4:BN4"/>
    <mergeCell ref="DO4:FA5"/>
    <mergeCell ref="DE5:DN5"/>
    <mergeCell ref="EO6:FA6"/>
    <mergeCell ref="FB6:FQ6"/>
    <mergeCell ref="FR6:GF6"/>
    <mergeCell ref="CK5:CT5"/>
    <mergeCell ref="CU5:DD5"/>
    <mergeCell ref="CK6:CT6"/>
    <mergeCell ref="CU6:DD6"/>
    <mergeCell ref="DE6:DN6"/>
    <mergeCell ref="DO6:EA6"/>
    <mergeCell ref="EB6:EN6"/>
    <mergeCell ref="CU7:DD7"/>
    <mergeCell ref="DE7:DN7"/>
    <mergeCell ref="DO7:EA7"/>
    <mergeCell ref="EB7:EN7"/>
    <mergeCell ref="EO7:FA7"/>
    <mergeCell ref="FB7:FQ7"/>
    <mergeCell ref="FR7:GF7"/>
    <mergeCell ref="BO5:BY5"/>
    <mergeCell ref="BZ5:CJ5"/>
    <mergeCell ref="BO6:BY6"/>
    <mergeCell ref="BZ6:CJ6"/>
    <mergeCell ref="BO7:BY7"/>
    <mergeCell ref="BZ7:CJ7"/>
    <mergeCell ref="CK7:CT7"/>
    <mergeCell ref="CK10:CT10"/>
    <mergeCell ref="CU10:DD10"/>
    <mergeCell ref="DE10:DN10"/>
    <mergeCell ref="DO10:EA10"/>
    <mergeCell ref="EB10:EN10"/>
    <mergeCell ref="EO10:FA10"/>
    <mergeCell ref="FB10:FQ10"/>
    <mergeCell ref="FR10:GF10"/>
    <mergeCell ref="A10:AD10"/>
    <mergeCell ref="AE10:AK10"/>
    <mergeCell ref="AL10:AU10"/>
    <mergeCell ref="AV10:BE10"/>
    <mergeCell ref="BF10:BN10"/>
    <mergeCell ref="BO10:BY10"/>
    <mergeCell ref="BZ10:CJ10"/>
    <mergeCell ref="CK11:CT11"/>
    <mergeCell ref="CU11:DD11"/>
    <mergeCell ref="DE11:DN11"/>
    <mergeCell ref="DO11:EA11"/>
    <mergeCell ref="EB11:EN11"/>
    <mergeCell ref="EO11:FA11"/>
    <mergeCell ref="FB11:FQ11"/>
    <mergeCell ref="FR11:GF11"/>
    <mergeCell ref="A11:AD11"/>
    <mergeCell ref="AE11:AK11"/>
    <mergeCell ref="AL11:AU11"/>
    <mergeCell ref="AV11:BE11"/>
    <mergeCell ref="BF11:BN11"/>
    <mergeCell ref="BO11:BY11"/>
    <mergeCell ref="BZ11:CJ11"/>
    <mergeCell ref="CK12:CT12"/>
    <mergeCell ref="CU12:DD12"/>
    <mergeCell ref="DE12:DN12"/>
    <mergeCell ref="DO12:EA12"/>
    <mergeCell ref="EB12:EN12"/>
    <mergeCell ref="EO12:FA12"/>
    <mergeCell ref="FB12:FQ12"/>
    <mergeCell ref="FR12:GF12"/>
    <mergeCell ref="A12:AD12"/>
    <mergeCell ref="AE12:AK12"/>
    <mergeCell ref="AL12:AU12"/>
    <mergeCell ref="AV12:BE12"/>
    <mergeCell ref="BF12:BN12"/>
    <mergeCell ref="BO12:BY12"/>
    <mergeCell ref="BZ12:CJ12"/>
    <mergeCell ref="CK13:CT13"/>
    <mergeCell ref="CU13:DD13"/>
    <mergeCell ref="DE13:DN13"/>
    <mergeCell ref="DO13:EA13"/>
    <mergeCell ref="EB13:EN13"/>
    <mergeCell ref="EO13:FA13"/>
    <mergeCell ref="FB13:FQ13"/>
    <mergeCell ref="FR13:GF13"/>
    <mergeCell ref="A13:AD13"/>
    <mergeCell ref="AE13:AK13"/>
    <mergeCell ref="AL13:AU13"/>
    <mergeCell ref="AV13:BE13"/>
    <mergeCell ref="BF13:BN13"/>
    <mergeCell ref="BO13:BY13"/>
    <mergeCell ref="BZ13:CJ13"/>
    <mergeCell ref="CK14:CT14"/>
    <mergeCell ref="CU14:DD14"/>
    <mergeCell ref="DE14:DN14"/>
    <mergeCell ref="DO14:EA14"/>
    <mergeCell ref="EB14:EN14"/>
    <mergeCell ref="EO14:FA14"/>
    <mergeCell ref="FB14:FQ14"/>
    <mergeCell ref="FR14:GF14"/>
    <mergeCell ref="A14:AD14"/>
    <mergeCell ref="AE14:AK14"/>
    <mergeCell ref="AL14:AU14"/>
    <mergeCell ref="AV14:BE14"/>
    <mergeCell ref="BF14:BN14"/>
    <mergeCell ref="BO14:BY14"/>
    <mergeCell ref="BZ14:CJ14"/>
    <mergeCell ref="X15:AD15"/>
    <mergeCell ref="AE15:AK15"/>
    <mergeCell ref="DX15:EN15"/>
    <mergeCell ref="EO15:FA15"/>
    <mergeCell ref="FD15:FX15"/>
    <mergeCell ref="FY15:GB15"/>
    <mergeCell ref="FD16:FX17"/>
    <mergeCell ref="FB18:FX18"/>
    <mergeCell ref="FB19:FX19"/>
    <mergeCell ref="BD16:BR17"/>
    <mergeCell ref="BZ18:CK18"/>
    <mergeCell ref="CL18:CX18"/>
    <mergeCell ref="DY18:EL18"/>
    <mergeCell ref="EM18:EY18"/>
    <mergeCell ref="CL19:CX19"/>
    <mergeCell ref="EM19:EY19"/>
    <mergeCell ref="DA18:DW18"/>
    <mergeCell ref="DA19:DW19"/>
  </mergeCells>
  <printOptions horizontalCentered="1" verticalCentered="1"/>
  <pageMargins left="0.11811023622047244" right="0.11811023622047244" top="0.11811023622047244" bottom="0.11811023622047244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B583-4959-45B6-9336-D9DDB08532C7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 x14ac:dyDescent="0.2">
      <c r="A1" s="470" t="s">
        <v>203</v>
      </c>
      <c r="B1" s="190"/>
      <c r="C1" s="190"/>
      <c r="D1" s="190"/>
      <c r="E1" s="190"/>
      <c r="F1" s="190"/>
      <c r="G1" s="190"/>
      <c r="H1" s="482" t="s">
        <v>204</v>
      </c>
      <c r="I1" s="199"/>
      <c r="J1" s="199"/>
      <c r="K1" s="199"/>
      <c r="L1" s="199"/>
      <c r="M1" s="248"/>
      <c r="N1" s="470" t="s">
        <v>5</v>
      </c>
      <c r="O1" s="190"/>
      <c r="P1" s="190"/>
      <c r="Q1" s="190"/>
      <c r="R1" s="89" t="e">
        <f>#REF!</f>
        <v>#REF!</v>
      </c>
      <c r="S1" s="89" t="e">
        <f>#REF!</f>
        <v>#REF!</v>
      </c>
      <c r="T1" s="89" t="e">
        <f>#REF!</f>
        <v>#REF!</v>
      </c>
      <c r="U1" s="477" t="s">
        <v>1</v>
      </c>
      <c r="V1" s="368"/>
      <c r="W1" s="369"/>
      <c r="X1" s="90" t="str">
        <f>CONCATENATE("01: ",IF(ISTEXT(Y1),Y1,"-"))</f>
        <v>01: А228ЕО92; Иванов И.И.</v>
      </c>
      <c r="Y1" s="91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91" t="str">
        <f>X67</f>
        <v>Иванов И.И.</v>
      </c>
      <c r="AA1" s="91" t="str">
        <f>X56</f>
        <v>А228ЕО92</v>
      </c>
      <c r="AB1" s="91">
        <f>X71</f>
        <v>0</v>
      </c>
      <c r="AC1" s="91">
        <f>X60</f>
        <v>0</v>
      </c>
      <c r="AD1" s="91">
        <f>X63</f>
        <v>0</v>
      </c>
      <c r="AE1" s="483" t="e">
        <f>CONCATENATE(#REF!,"
Бессрочная лицензия 
от ",TEXT(#REF!,"dd.mm.yyyy"),"
№ ",#REF!)</f>
        <v>#REF!</v>
      </c>
      <c r="AF1" s="190"/>
      <c r="AG1" s="190"/>
      <c r="AH1" s="92" t="e">
        <f ca="1">IF('1'!AH1019='1'!AH1020,1,0)</f>
        <v>#REF!</v>
      </c>
      <c r="AI1" s="93" t="s">
        <v>205</v>
      </c>
      <c r="AJ1" s="94"/>
      <c r="AK1" s="94"/>
      <c r="AL1" s="94" t="e">
        <f>#REF!</f>
        <v>#REF!</v>
      </c>
      <c r="AM1" s="94"/>
      <c r="AN1" s="94" t="e">
        <f>#REF!</f>
        <v>#REF!</v>
      </c>
      <c r="AO1" s="95" t="e">
        <f>#REF!</f>
        <v>#REF!</v>
      </c>
      <c r="AP1" s="95" t="s">
        <v>206</v>
      </c>
      <c r="AQ1" s="95"/>
      <c r="AR1" s="95"/>
      <c r="AS1" s="95" t="e">
        <f>#REF!</f>
        <v>#REF!</v>
      </c>
      <c r="AT1" s="95" t="e">
        <f>#REF!</f>
        <v>#REF!</v>
      </c>
      <c r="AU1" s="95" t="e">
        <f>#REF!</f>
        <v>#REF!</v>
      </c>
      <c r="AV1" s="96" t="s">
        <v>207</v>
      </c>
      <c r="AW1" s="95" t="s">
        <v>208</v>
      </c>
      <c r="AX1" s="96"/>
      <c r="AY1" s="478" t="s">
        <v>209</v>
      </c>
      <c r="AZ1" s="479"/>
      <c r="BA1" s="97" t="s">
        <v>210</v>
      </c>
      <c r="BB1" s="95"/>
      <c r="BC1" s="95"/>
    </row>
    <row r="2" spans="1:55" ht="15.75" customHeight="1" x14ac:dyDescent="0.2">
      <c r="A2" s="98">
        <v>1</v>
      </c>
      <c r="B2" s="99" t="e">
        <f>#REF!</f>
        <v>#REF!</v>
      </c>
      <c r="C2" s="100" t="e">
        <f>#REF!</f>
        <v>#REF!</v>
      </c>
      <c r="D2" s="99" t="e">
        <f>#REF!</f>
        <v>#REF!</v>
      </c>
      <c r="E2" s="101" t="e">
        <f>#REF!</f>
        <v>#REF!</v>
      </c>
      <c r="F2" s="102" t="e">
        <f t="shared" ref="F2:F32" si="1">IF(B2=TRUE,C2,"                 ")</f>
        <v>#REF!</v>
      </c>
      <c r="G2" s="103" t="e">
        <f t="shared" ref="G2:G32" si="2">IF(D2=TRUE,E2,F2)</f>
        <v>#REF!</v>
      </c>
      <c r="H2" s="104" t="e">
        <f>IF(#REF!=TRUE,"",TEXT(F2,"dd"))</f>
        <v>#REF!</v>
      </c>
      <c r="I2" s="105" t="e">
        <f t="shared" ref="I2:I32" si="3">TEXT(F2,"mmmm")</f>
        <v>#REF!</v>
      </c>
      <c r="J2" s="105" t="e">
        <f t="shared" ref="J2:J32" si="4">IF(B2=TRUE,TEXT(F2,"yyyy"),"20__")</f>
        <v>#REF!</v>
      </c>
      <c r="K2" s="105" t="e">
        <f>IF(#REF!=TRUE,"",TEXT(G2,"dd"))</f>
        <v>#REF!</v>
      </c>
      <c r="L2" s="105" t="e">
        <f t="shared" ref="L2:L32" si="5">TEXT(G2,"mmmm")</f>
        <v>#REF!</v>
      </c>
      <c r="M2" s="106" t="e">
        <f t="shared" ref="M2:M32" si="6">IF(D2=TRUE,TEXT(G2,"yyyy"),J2)</f>
        <v>#REF!</v>
      </c>
      <c r="N2" s="87" t="e">
        <f>#REF!</f>
        <v>#REF!</v>
      </c>
      <c r="O2" s="87" t="e">
        <f>#REF!</f>
        <v>#REF!</v>
      </c>
      <c r="P2" s="87" t="e">
        <f t="shared" ref="P2:P32" si="7">IF(N2=TRUE,O2,R2)</f>
        <v>#REF!</v>
      </c>
      <c r="Q2" s="87" t="e">
        <f>CONCATENATE(IF(ISBLANK($W$30),"             ",$W$30),"-",IF(#REF!=TRUE,TEXT(F2,"___.mm.yyyy"),TEXT(F2,"dd.mm.yyyy")))</f>
        <v>#REF!</v>
      </c>
      <c r="R2" s="87" t="e">
        <f t="shared" ref="R2:R32" si="8">IF($R$1=TRUE,Q2,"")</f>
        <v>#REF!</v>
      </c>
      <c r="S2" s="87" t="e">
        <f t="shared" ref="S2:S32" si="9">IF($S$1=TRUE,F2,"")</f>
        <v>#REF!</v>
      </c>
      <c r="T2" s="87" t="e">
        <f t="shared" ref="T2:T32" si="10">IF($T$1=TRUE,F2,"")</f>
        <v>#REF!</v>
      </c>
      <c r="U2" s="474" t="e">
        <f>#REF!</f>
        <v>#REF!</v>
      </c>
      <c r="V2" s="190"/>
      <c r="W2" s="242"/>
      <c r="X2" s="90" t="str">
        <f>CONCATENATE("02: ",IF(ISTEXT(Y2),Y2,"-"))</f>
        <v>02: 0</v>
      </c>
      <c r="Y2" s="91" t="str">
        <f t="shared" si="0"/>
        <v>0</v>
      </c>
      <c r="Z2" s="91">
        <f>X89</f>
        <v>0</v>
      </c>
      <c r="AA2" s="91">
        <f>X78</f>
        <v>0</v>
      </c>
      <c r="AB2" s="91">
        <f>X93</f>
        <v>0</v>
      </c>
      <c r="AC2" s="91">
        <f>X82</f>
        <v>0</v>
      </c>
      <c r="AD2" s="91">
        <f>X85</f>
        <v>0</v>
      </c>
      <c r="AE2" s="190"/>
      <c r="AF2" s="190"/>
      <c r="AG2" s="190"/>
      <c r="AH2" s="107"/>
      <c r="AI2" s="108" t="e">
        <f>#REF!</f>
        <v>#REF!</v>
      </c>
      <c r="AJ2" s="109" t="e">
        <f>#REF!</f>
        <v>#REF!</v>
      </c>
      <c r="AK2" s="109" t="e">
        <f t="shared" ref="AK2:AK32" si="11">IF(AI2=TRUE,AJ2,"_______")</f>
        <v>#REF!</v>
      </c>
      <c r="AL2" s="110" t="e">
        <f t="shared" ref="AL2:AL32" si="12">IF($AL$1=FALSE,AK2,"_______")</f>
        <v>#REF!</v>
      </c>
      <c r="AM2" s="111" t="e">
        <f t="shared" ref="AM2:AM32" si="13">IF(B2=TRUE,C2,"_______")</f>
        <v>#REF!</v>
      </c>
      <c r="AN2" s="112" t="e">
        <f t="shared" ref="AN2:AN32" si="14">IF($AN$1=FALSE,AM2,"________________")</f>
        <v>#REF!</v>
      </c>
      <c r="AO2" s="112" t="e">
        <f t="shared" ref="AO2:AO32" si="15">IF($AO$1=FALSE,AM2,"_____________")</f>
        <v>#REF!</v>
      </c>
      <c r="AP2" s="94" t="e">
        <f>#REF!</f>
        <v>#REF!</v>
      </c>
      <c r="AQ2" s="113" t="e">
        <f>#REF!</f>
        <v>#REF!</v>
      </c>
      <c r="AR2" s="113" t="e">
        <f t="shared" ref="AR2:AR32" si="16">IF(AP2=TRUE,AQ2,"______")</f>
        <v>#REF!</v>
      </c>
      <c r="AS2" s="114" t="e">
        <f t="shared" ref="AS2:AS32" si="17">IF($AS$1=FALSE,AR2,"______")</f>
        <v>#REF!</v>
      </c>
      <c r="AT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95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94" t="e">
        <f>#REF!</f>
        <v>#REF!</v>
      </c>
      <c r="AW2" s="94" t="e">
        <f>#REF!</f>
        <v>#REF!</v>
      </c>
      <c r="AX2" s="94" t="str">
        <f t="shared" ref="AX2:AX32" si="18">IF($AX$1=TRUE,H2,"")</f>
        <v/>
      </c>
      <c r="AY2" s="94" t="str">
        <f t="shared" ref="AY2:AY32" si="19">IF($AX$1=TRUE,TEXT(F2,"mm"),"")</f>
        <v/>
      </c>
      <c r="AZ2" s="94" t="str">
        <f t="shared" ref="AZ2:AZ32" si="20">IF($AX$1=TRUE,J2,"")</f>
        <v/>
      </c>
      <c r="BA2" s="94" t="str">
        <f t="shared" ref="BA2:BA32" si="21">IF($AX$1=TRUE,TEXT(F2,"DD.mm.YYYY"),"")</f>
        <v/>
      </c>
      <c r="BB2" s="115" t="e">
        <f>#REF!</f>
        <v>#REF!</v>
      </c>
      <c r="BC2" s="94"/>
    </row>
    <row r="3" spans="1:55" ht="15.75" customHeight="1" x14ac:dyDescent="0.2">
      <c r="A3" s="98">
        <v>2</v>
      </c>
      <c r="B3" s="99" t="e">
        <f>#REF!</f>
        <v>#REF!</v>
      </c>
      <c r="C3" s="100" t="e">
        <f>#REF!</f>
        <v>#REF!</v>
      </c>
      <c r="D3" s="99" t="e">
        <f>#REF!</f>
        <v>#REF!</v>
      </c>
      <c r="E3" s="101" t="e">
        <f>#REF!</f>
        <v>#REF!</v>
      </c>
      <c r="F3" s="116" t="e">
        <f t="shared" si="1"/>
        <v>#REF!</v>
      </c>
      <c r="G3" s="117" t="e">
        <f t="shared" si="2"/>
        <v>#REF!</v>
      </c>
      <c r="H3" s="118" t="e">
        <f>IF(#REF!=TRUE,"",TEXT(F3,"dd"))</f>
        <v>#REF!</v>
      </c>
      <c r="I3" s="119" t="e">
        <f t="shared" si="3"/>
        <v>#REF!</v>
      </c>
      <c r="J3" s="119" t="e">
        <f t="shared" si="4"/>
        <v>#REF!</v>
      </c>
      <c r="K3" s="119" t="e">
        <f>IF(#REF!=TRUE,"",TEXT(G3,"dd"))</f>
        <v>#REF!</v>
      </c>
      <c r="L3" s="119" t="e">
        <f t="shared" si="5"/>
        <v>#REF!</v>
      </c>
      <c r="M3" s="120" t="e">
        <f t="shared" si="6"/>
        <v>#REF!</v>
      </c>
      <c r="N3" s="87" t="e">
        <f>#REF!</f>
        <v>#REF!</v>
      </c>
      <c r="O3" s="87" t="e">
        <f>#REF!</f>
        <v>#REF!</v>
      </c>
      <c r="P3" s="87" t="e">
        <f t="shared" si="7"/>
        <v>#REF!</v>
      </c>
      <c r="Q3" s="87" t="e">
        <f>CONCATENATE(IF(ISBLANK($W$30),"             ",$W$30),"-",IF(#REF!=TRUE,TEXT(F3,"___.mm.yyyy"),TEXT(F3,"dd.mm.yyyy")))</f>
        <v>#REF!</v>
      </c>
      <c r="R3" s="87" t="e">
        <f t="shared" si="8"/>
        <v>#REF!</v>
      </c>
      <c r="S3" s="87" t="e">
        <f t="shared" si="9"/>
        <v>#REF!</v>
      </c>
      <c r="T3" s="87" t="e">
        <f t="shared" si="10"/>
        <v>#REF!</v>
      </c>
      <c r="U3" s="474" t="e">
        <f>#REF!</f>
        <v>#REF!</v>
      </c>
      <c r="V3" s="190"/>
      <c r="W3" s="242"/>
      <c r="X3" s="90" t="str">
        <f>CONCATENATE("03: ",IF(ISTEXT(Y3),Y3,"-"))</f>
        <v>03: 0</v>
      </c>
      <c r="Y3" s="91" t="str">
        <f t="shared" si="0"/>
        <v>0</v>
      </c>
      <c r="Z3" s="91">
        <f>X111</f>
        <v>0</v>
      </c>
      <c r="AA3" s="91">
        <f>X100</f>
        <v>0</v>
      </c>
      <c r="AB3" s="91">
        <f>X115</f>
        <v>0</v>
      </c>
      <c r="AC3" s="91">
        <f>X104</f>
        <v>0</v>
      </c>
      <c r="AD3" s="91">
        <f>X107</f>
        <v>0</v>
      </c>
      <c r="AE3" s="190"/>
      <c r="AF3" s="190"/>
      <c r="AG3" s="190"/>
      <c r="AH3" s="107"/>
      <c r="AI3" s="108" t="e">
        <f>#REF!</f>
        <v>#REF!</v>
      </c>
      <c r="AJ3" s="109" t="e">
        <f>#REF!</f>
        <v>#REF!</v>
      </c>
      <c r="AK3" s="109" t="e">
        <f t="shared" si="11"/>
        <v>#REF!</v>
      </c>
      <c r="AL3" s="110" t="e">
        <f t="shared" si="12"/>
        <v>#REF!</v>
      </c>
      <c r="AM3" s="111" t="e">
        <f t="shared" si="13"/>
        <v>#REF!</v>
      </c>
      <c r="AN3" s="112" t="e">
        <f t="shared" si="14"/>
        <v>#REF!</v>
      </c>
      <c r="AO3" s="112" t="e">
        <f t="shared" si="15"/>
        <v>#REF!</v>
      </c>
      <c r="AP3" s="94" t="e">
        <f>#REF!</f>
        <v>#REF!</v>
      </c>
      <c r="AQ3" s="113" t="e">
        <f>#REF!</f>
        <v>#REF!</v>
      </c>
      <c r="AR3" s="113" t="e">
        <f t="shared" si="16"/>
        <v>#REF!</v>
      </c>
      <c r="AS3" s="114" t="e">
        <f t="shared" si="17"/>
        <v>#REF!</v>
      </c>
      <c r="AT3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95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94" t="e">
        <f>#REF!</f>
        <v>#REF!</v>
      </c>
      <c r="AW3" s="94" t="e">
        <f>#REF!</f>
        <v>#REF!</v>
      </c>
      <c r="AX3" s="94" t="str">
        <f t="shared" si="18"/>
        <v/>
      </c>
      <c r="AY3" s="94" t="str">
        <f t="shared" si="19"/>
        <v/>
      </c>
      <c r="AZ3" s="94" t="str">
        <f t="shared" si="20"/>
        <v/>
      </c>
      <c r="BA3" s="94" t="str">
        <f t="shared" si="21"/>
        <v/>
      </c>
      <c r="BB3" s="121" t="e">
        <f>#REF!</f>
        <v>#REF!</v>
      </c>
      <c r="BC3" s="94"/>
    </row>
    <row r="4" spans="1:55" ht="15.75" customHeight="1" x14ac:dyDescent="0.2">
      <c r="A4" s="98">
        <v>3</v>
      </c>
      <c r="B4" s="99" t="e">
        <f>#REF!</f>
        <v>#REF!</v>
      </c>
      <c r="C4" s="100" t="e">
        <f>#REF!</f>
        <v>#REF!</v>
      </c>
      <c r="D4" s="99" t="e">
        <f>#REF!</f>
        <v>#REF!</v>
      </c>
      <c r="E4" s="101" t="e">
        <f>#REF!</f>
        <v>#REF!</v>
      </c>
      <c r="F4" s="116" t="e">
        <f t="shared" si="1"/>
        <v>#REF!</v>
      </c>
      <c r="G4" s="117" t="e">
        <f t="shared" si="2"/>
        <v>#REF!</v>
      </c>
      <c r="H4" s="118" t="e">
        <f>IF(#REF!=TRUE,"",TEXT(F4,"dd"))</f>
        <v>#REF!</v>
      </c>
      <c r="I4" s="119" t="e">
        <f t="shared" si="3"/>
        <v>#REF!</v>
      </c>
      <c r="J4" s="119" t="e">
        <f t="shared" si="4"/>
        <v>#REF!</v>
      </c>
      <c r="K4" s="119" t="e">
        <f>IF(#REF!=TRUE,"",TEXT(G4,"dd"))</f>
        <v>#REF!</v>
      </c>
      <c r="L4" s="119" t="e">
        <f t="shared" si="5"/>
        <v>#REF!</v>
      </c>
      <c r="M4" s="120" t="e">
        <f t="shared" si="6"/>
        <v>#REF!</v>
      </c>
      <c r="N4" s="87" t="e">
        <f>#REF!</f>
        <v>#REF!</v>
      </c>
      <c r="O4" s="87" t="e">
        <f>#REF!</f>
        <v>#REF!</v>
      </c>
      <c r="P4" s="87" t="e">
        <f t="shared" si="7"/>
        <v>#REF!</v>
      </c>
      <c r="Q4" s="87" t="e">
        <f>CONCATENATE(IF(ISBLANK($W$30),"             ",$W$30),"-",IF(#REF!=TRUE,TEXT(F4,"___.mm.yyyy"),TEXT(F4,"dd.mm.yyyy")))</f>
        <v>#REF!</v>
      </c>
      <c r="R4" s="87" t="e">
        <f t="shared" si="8"/>
        <v>#REF!</v>
      </c>
      <c r="S4" s="87" t="e">
        <f t="shared" si="9"/>
        <v>#REF!</v>
      </c>
      <c r="T4" s="87" t="e">
        <f t="shared" si="10"/>
        <v>#REF!</v>
      </c>
      <c r="U4" s="474" t="e">
        <f>#REF!</f>
        <v>#REF!</v>
      </c>
      <c r="V4" s="190"/>
      <c r="W4" s="242"/>
      <c r="X4" s="90" t="str">
        <f>CONCATENATE("04: ",IF(ISTEXT(Y4),Y4,"-"))</f>
        <v>04: 0</v>
      </c>
      <c r="Y4" s="91" t="str">
        <f t="shared" si="0"/>
        <v>0</v>
      </c>
      <c r="Z4" s="91">
        <f>X133</f>
        <v>0</v>
      </c>
      <c r="AA4" s="91">
        <f>X122</f>
        <v>0</v>
      </c>
      <c r="AB4" s="91">
        <f>X137</f>
        <v>0</v>
      </c>
      <c r="AC4" s="91">
        <f>X126</f>
        <v>0</v>
      </c>
      <c r="AD4" s="91">
        <f>X129</f>
        <v>0</v>
      </c>
      <c r="AE4" s="469" t="e">
        <f>IF(#REF!=TRUE,AE1,"")</f>
        <v>#REF!</v>
      </c>
      <c r="AF4" s="190"/>
      <c r="AG4" s="190"/>
      <c r="AH4" s="122"/>
      <c r="AI4" s="108" t="e">
        <f>#REF!</f>
        <v>#REF!</v>
      </c>
      <c r="AJ4" s="109" t="e">
        <f>#REF!</f>
        <v>#REF!</v>
      </c>
      <c r="AK4" s="109" t="e">
        <f t="shared" si="11"/>
        <v>#REF!</v>
      </c>
      <c r="AL4" s="110" t="e">
        <f t="shared" si="12"/>
        <v>#REF!</v>
      </c>
      <c r="AM4" s="111" t="e">
        <f t="shared" si="13"/>
        <v>#REF!</v>
      </c>
      <c r="AN4" s="112" t="e">
        <f t="shared" si="14"/>
        <v>#REF!</v>
      </c>
      <c r="AO4" s="112" t="e">
        <f t="shared" si="15"/>
        <v>#REF!</v>
      </c>
      <c r="AP4" s="94" t="e">
        <f>#REF!</f>
        <v>#REF!</v>
      </c>
      <c r="AQ4" s="113" t="e">
        <f>#REF!</f>
        <v>#REF!</v>
      </c>
      <c r="AR4" s="113" t="e">
        <f t="shared" si="16"/>
        <v>#REF!</v>
      </c>
      <c r="AS4" s="114" t="e">
        <f t="shared" si="17"/>
        <v>#REF!</v>
      </c>
      <c r="AT4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95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94" t="e">
        <f>#REF!</f>
        <v>#REF!</v>
      </c>
      <c r="AW4" s="94" t="e">
        <f>#REF!</f>
        <v>#REF!</v>
      </c>
      <c r="AX4" s="94" t="str">
        <f t="shared" si="18"/>
        <v/>
      </c>
      <c r="AY4" s="94" t="str">
        <f t="shared" si="19"/>
        <v/>
      </c>
      <c r="AZ4" s="94" t="str">
        <f t="shared" si="20"/>
        <v/>
      </c>
      <c r="BA4" s="94" t="str">
        <f t="shared" si="21"/>
        <v/>
      </c>
      <c r="BB4" s="115" t="e">
        <f>#REF!</f>
        <v>#REF!</v>
      </c>
      <c r="BC4" s="94"/>
    </row>
    <row r="5" spans="1:55" ht="15.75" customHeight="1" x14ac:dyDescent="0.2">
      <c r="A5" s="98">
        <v>4</v>
      </c>
      <c r="B5" s="99" t="e">
        <f>#REF!</f>
        <v>#REF!</v>
      </c>
      <c r="C5" s="100" t="e">
        <f>#REF!</f>
        <v>#REF!</v>
      </c>
      <c r="D5" s="99" t="e">
        <f>#REF!</f>
        <v>#REF!</v>
      </c>
      <c r="E5" s="101" t="e">
        <f>#REF!</f>
        <v>#REF!</v>
      </c>
      <c r="F5" s="116" t="e">
        <f t="shared" si="1"/>
        <v>#REF!</v>
      </c>
      <c r="G5" s="117" t="e">
        <f t="shared" si="2"/>
        <v>#REF!</v>
      </c>
      <c r="H5" s="118" t="e">
        <f>IF(#REF!=TRUE,"",TEXT(F5,"dd"))</f>
        <v>#REF!</v>
      </c>
      <c r="I5" s="119" t="e">
        <f t="shared" si="3"/>
        <v>#REF!</v>
      </c>
      <c r="J5" s="119" t="e">
        <f t="shared" si="4"/>
        <v>#REF!</v>
      </c>
      <c r="K5" s="119" t="e">
        <f>IF(#REF!=TRUE,"",TEXT(G5,"dd"))</f>
        <v>#REF!</v>
      </c>
      <c r="L5" s="119" t="e">
        <f t="shared" si="5"/>
        <v>#REF!</v>
      </c>
      <c r="M5" s="120" t="e">
        <f t="shared" si="6"/>
        <v>#REF!</v>
      </c>
      <c r="N5" s="87" t="e">
        <f>#REF!</f>
        <v>#REF!</v>
      </c>
      <c r="O5" s="87" t="e">
        <f>#REF!</f>
        <v>#REF!</v>
      </c>
      <c r="P5" s="87" t="e">
        <f t="shared" si="7"/>
        <v>#REF!</v>
      </c>
      <c r="Q5" s="87" t="e">
        <f>CONCATENATE(IF(ISBLANK($W$30),"             ",$W$30),"-",IF(#REF!=TRUE,TEXT(F5,"___.mm.yyyy"),TEXT(F5,"dd.mm.yyyy")))</f>
        <v>#REF!</v>
      </c>
      <c r="R5" s="87" t="e">
        <f t="shared" si="8"/>
        <v>#REF!</v>
      </c>
      <c r="S5" s="87" t="e">
        <f t="shared" si="9"/>
        <v>#REF!</v>
      </c>
      <c r="T5" s="87" t="e">
        <f t="shared" si="10"/>
        <v>#REF!</v>
      </c>
      <c r="U5" s="474" t="e">
        <f>#REF!</f>
        <v>#REF!</v>
      </c>
      <c r="V5" s="190"/>
      <c r="W5" s="242"/>
      <c r="X5" s="90" t="str">
        <f>CONCATENATE("05: ",IF(ISTEXT(Y5),Y5,"-"))</f>
        <v>05: 0</v>
      </c>
      <c r="Y5" s="91" t="str">
        <f t="shared" si="0"/>
        <v>0</v>
      </c>
      <c r="Z5" s="91">
        <f>X155</f>
        <v>0</v>
      </c>
      <c r="AA5" s="91">
        <f>X144</f>
        <v>0</v>
      </c>
      <c r="AB5" s="91">
        <f>X159</f>
        <v>0</v>
      </c>
      <c r="AC5" s="91">
        <f>X148</f>
        <v>0</v>
      </c>
      <c r="AD5" s="91">
        <f>X151</f>
        <v>0</v>
      </c>
      <c r="AE5" s="190"/>
      <c r="AF5" s="190"/>
      <c r="AG5" s="190"/>
      <c r="AH5" s="122"/>
      <c r="AI5" s="108" t="e">
        <f>#REF!</f>
        <v>#REF!</v>
      </c>
      <c r="AJ5" s="109" t="e">
        <f>#REF!</f>
        <v>#REF!</v>
      </c>
      <c r="AK5" s="109" t="e">
        <f t="shared" si="11"/>
        <v>#REF!</v>
      </c>
      <c r="AL5" s="110" t="e">
        <f t="shared" si="12"/>
        <v>#REF!</v>
      </c>
      <c r="AM5" s="111" t="e">
        <f t="shared" si="13"/>
        <v>#REF!</v>
      </c>
      <c r="AN5" s="112" t="e">
        <f t="shared" si="14"/>
        <v>#REF!</v>
      </c>
      <c r="AO5" s="112" t="e">
        <f t="shared" si="15"/>
        <v>#REF!</v>
      </c>
      <c r="AP5" s="94" t="e">
        <f>#REF!</f>
        <v>#REF!</v>
      </c>
      <c r="AQ5" s="113" t="e">
        <f>#REF!</f>
        <v>#REF!</v>
      </c>
      <c r="AR5" s="113" t="e">
        <f t="shared" si="16"/>
        <v>#REF!</v>
      </c>
      <c r="AS5" s="114" t="e">
        <f t="shared" si="17"/>
        <v>#REF!</v>
      </c>
      <c r="AT5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95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94" t="e">
        <f>#REF!</f>
        <v>#REF!</v>
      </c>
      <c r="AW5" s="94" t="e">
        <f>#REF!</f>
        <v>#REF!</v>
      </c>
      <c r="AX5" s="94" t="str">
        <f t="shared" si="18"/>
        <v/>
      </c>
      <c r="AY5" s="94" t="str">
        <f t="shared" si="19"/>
        <v/>
      </c>
      <c r="AZ5" s="94" t="str">
        <f t="shared" si="20"/>
        <v/>
      </c>
      <c r="BA5" s="94" t="str">
        <f t="shared" si="21"/>
        <v/>
      </c>
      <c r="BB5" s="115" t="e">
        <f>#REF!</f>
        <v>#REF!</v>
      </c>
      <c r="BC5" s="94"/>
    </row>
    <row r="6" spans="1:55" ht="15.75" customHeight="1" x14ac:dyDescent="0.2">
      <c r="A6" s="98">
        <v>5</v>
      </c>
      <c r="B6" s="99" t="e">
        <f>#REF!</f>
        <v>#REF!</v>
      </c>
      <c r="C6" s="100" t="e">
        <f>#REF!</f>
        <v>#REF!</v>
      </c>
      <c r="D6" s="99" t="e">
        <f>#REF!</f>
        <v>#REF!</v>
      </c>
      <c r="E6" s="101" t="e">
        <f>#REF!</f>
        <v>#REF!</v>
      </c>
      <c r="F6" s="116" t="e">
        <f t="shared" si="1"/>
        <v>#REF!</v>
      </c>
      <c r="G6" s="117" t="e">
        <f t="shared" si="2"/>
        <v>#REF!</v>
      </c>
      <c r="H6" s="118" t="e">
        <f>IF(#REF!=TRUE,"",TEXT(F6,"dd"))</f>
        <v>#REF!</v>
      </c>
      <c r="I6" s="119" t="e">
        <f t="shared" si="3"/>
        <v>#REF!</v>
      </c>
      <c r="J6" s="119" t="e">
        <f t="shared" si="4"/>
        <v>#REF!</v>
      </c>
      <c r="K6" s="119" t="e">
        <f>IF(#REF!=TRUE,"",TEXT(G6,"dd"))</f>
        <v>#REF!</v>
      </c>
      <c r="L6" s="119" t="e">
        <f t="shared" si="5"/>
        <v>#REF!</v>
      </c>
      <c r="M6" s="120" t="e">
        <f t="shared" si="6"/>
        <v>#REF!</v>
      </c>
      <c r="N6" s="87" t="e">
        <f>#REF!</f>
        <v>#REF!</v>
      </c>
      <c r="O6" s="87" t="e">
        <f>#REF!</f>
        <v>#REF!</v>
      </c>
      <c r="P6" s="87" t="e">
        <f t="shared" si="7"/>
        <v>#REF!</v>
      </c>
      <c r="Q6" s="87" t="e">
        <f>CONCATENATE(IF(ISBLANK($W$30),"             ",$W$30),"-",IF(#REF!=TRUE,TEXT(F6,"___.mm.yyyy"),TEXT(F6,"dd.mm.yyyy")))</f>
        <v>#REF!</v>
      </c>
      <c r="R6" s="87" t="e">
        <f t="shared" si="8"/>
        <v>#REF!</v>
      </c>
      <c r="S6" s="87" t="e">
        <f t="shared" si="9"/>
        <v>#REF!</v>
      </c>
      <c r="T6" s="87" t="e">
        <f t="shared" si="10"/>
        <v>#REF!</v>
      </c>
      <c r="U6" s="475" t="e">
        <f>CONCATENATE(U2,IF(ISTEXT(U3),", ",""),U3,IF(ISBLANK(U4),"",", "),U4,IF(ISBLANK(U5),"",", тел. +7 "),U5,".")</f>
        <v>#REF!</v>
      </c>
      <c r="V6" s="190"/>
      <c r="W6" s="242"/>
      <c r="X6" s="90" t="str">
        <f>CONCATENATE("06: ",IF(ISTEXT(Y6),Y6,"-"))</f>
        <v>06: 0</v>
      </c>
      <c r="Y6" s="91" t="str">
        <f t="shared" si="0"/>
        <v>0</v>
      </c>
      <c r="Z6" s="91">
        <f>X177</f>
        <v>0</v>
      </c>
      <c r="AA6" s="91">
        <f>X166</f>
        <v>0</v>
      </c>
      <c r="AB6" s="91">
        <f>X181</f>
        <v>0</v>
      </c>
      <c r="AC6" s="91">
        <f>X170</f>
        <v>0</v>
      </c>
      <c r="AD6" s="91">
        <f>X173</f>
        <v>0</v>
      </c>
      <c r="AE6" s="190"/>
      <c r="AF6" s="190"/>
      <c r="AG6" s="190"/>
      <c r="AH6" s="122"/>
      <c r="AI6" s="108" t="e">
        <f>#REF!</f>
        <v>#REF!</v>
      </c>
      <c r="AJ6" s="109" t="e">
        <f>#REF!</f>
        <v>#REF!</v>
      </c>
      <c r="AK6" s="109" t="e">
        <f t="shared" si="11"/>
        <v>#REF!</v>
      </c>
      <c r="AL6" s="110" t="e">
        <f t="shared" si="12"/>
        <v>#REF!</v>
      </c>
      <c r="AM6" s="111" t="e">
        <f t="shared" si="13"/>
        <v>#REF!</v>
      </c>
      <c r="AN6" s="112" t="e">
        <f t="shared" si="14"/>
        <v>#REF!</v>
      </c>
      <c r="AO6" s="112" t="e">
        <f t="shared" si="15"/>
        <v>#REF!</v>
      </c>
      <c r="AP6" s="94" t="e">
        <f>#REF!</f>
        <v>#REF!</v>
      </c>
      <c r="AQ6" s="113" t="e">
        <f>#REF!</f>
        <v>#REF!</v>
      </c>
      <c r="AR6" s="113" t="e">
        <f t="shared" si="16"/>
        <v>#REF!</v>
      </c>
      <c r="AS6" s="114" t="e">
        <f t="shared" si="17"/>
        <v>#REF!</v>
      </c>
      <c r="AT6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95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94" t="e">
        <f>#REF!</f>
        <v>#REF!</v>
      </c>
      <c r="AW6" s="94" t="e">
        <f>#REF!</f>
        <v>#REF!</v>
      </c>
      <c r="AX6" s="94" t="str">
        <f t="shared" si="18"/>
        <v/>
      </c>
      <c r="AY6" s="94" t="str">
        <f t="shared" si="19"/>
        <v/>
      </c>
      <c r="AZ6" s="94" t="str">
        <f t="shared" si="20"/>
        <v/>
      </c>
      <c r="BA6" s="94" t="str">
        <f t="shared" si="21"/>
        <v/>
      </c>
      <c r="BB6" s="115" t="e">
        <f>#REF!</f>
        <v>#REF!</v>
      </c>
      <c r="BC6" s="94"/>
    </row>
    <row r="7" spans="1:55" ht="15.75" customHeight="1" x14ac:dyDescent="0.2">
      <c r="A7" s="98">
        <v>6</v>
      </c>
      <c r="B7" s="99" t="e">
        <f>#REF!</f>
        <v>#REF!</v>
      </c>
      <c r="C7" s="100" t="e">
        <f>#REF!</f>
        <v>#REF!</v>
      </c>
      <c r="D7" s="99" t="e">
        <f>#REF!</f>
        <v>#REF!</v>
      </c>
      <c r="E7" s="101" t="e">
        <f>#REF!</f>
        <v>#REF!</v>
      </c>
      <c r="F7" s="116" t="e">
        <f t="shared" si="1"/>
        <v>#REF!</v>
      </c>
      <c r="G7" s="117" t="e">
        <f t="shared" si="2"/>
        <v>#REF!</v>
      </c>
      <c r="H7" s="118" t="e">
        <f>IF(#REF!=TRUE,"",TEXT(F7,"dd"))</f>
        <v>#REF!</v>
      </c>
      <c r="I7" s="119" t="e">
        <f t="shared" si="3"/>
        <v>#REF!</v>
      </c>
      <c r="J7" s="119" t="e">
        <f t="shared" si="4"/>
        <v>#REF!</v>
      </c>
      <c r="K7" s="119" t="e">
        <f>IF(#REF!=TRUE,"",TEXT(G7,"dd"))</f>
        <v>#REF!</v>
      </c>
      <c r="L7" s="119" t="e">
        <f t="shared" si="5"/>
        <v>#REF!</v>
      </c>
      <c r="M7" s="120" t="e">
        <f t="shared" si="6"/>
        <v>#REF!</v>
      </c>
      <c r="N7" s="87" t="e">
        <f>#REF!</f>
        <v>#REF!</v>
      </c>
      <c r="O7" s="87" t="e">
        <f>#REF!</f>
        <v>#REF!</v>
      </c>
      <c r="P7" s="87" t="e">
        <f t="shared" si="7"/>
        <v>#REF!</v>
      </c>
      <c r="Q7" s="87" t="e">
        <f>CONCATENATE(IF(ISBLANK($W$30),"             ",$W$30),"-",IF(#REF!=TRUE,TEXT(F7,"___.mm.yyyy"),TEXT(F7,"dd.mm.yyyy")))</f>
        <v>#REF!</v>
      </c>
      <c r="R7" s="87" t="e">
        <f t="shared" si="8"/>
        <v>#REF!</v>
      </c>
      <c r="S7" s="87" t="e">
        <f t="shared" si="9"/>
        <v>#REF!</v>
      </c>
      <c r="T7" s="87" t="e">
        <f t="shared" si="10"/>
        <v>#REF!</v>
      </c>
      <c r="U7" s="476"/>
      <c r="V7" s="190"/>
      <c r="W7" s="242"/>
      <c r="X7" s="90" t="str">
        <f>CONCATENATE("07: ",IF(ISTEXT(Y7),Y7,"-"))</f>
        <v>07: 0</v>
      </c>
      <c r="Y7" s="91" t="str">
        <f t="shared" si="0"/>
        <v>0</v>
      </c>
      <c r="Z7" s="91">
        <f>X199</f>
        <v>0</v>
      </c>
      <c r="AA7" s="91">
        <f>X188</f>
        <v>0</v>
      </c>
      <c r="AB7" s="91">
        <f>X203</f>
        <v>0</v>
      </c>
      <c r="AC7" s="91">
        <f>X192</f>
        <v>0</v>
      </c>
      <c r="AD7" s="91">
        <f>X195</f>
        <v>0</v>
      </c>
      <c r="AE7" s="469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190"/>
      <c r="AG7" s="190"/>
      <c r="AH7" s="122"/>
      <c r="AI7" s="108" t="e">
        <f>#REF!</f>
        <v>#REF!</v>
      </c>
      <c r="AJ7" s="109" t="e">
        <f>#REF!</f>
        <v>#REF!</v>
      </c>
      <c r="AK7" s="109" t="e">
        <f t="shared" si="11"/>
        <v>#REF!</v>
      </c>
      <c r="AL7" s="110" t="e">
        <f t="shared" si="12"/>
        <v>#REF!</v>
      </c>
      <c r="AM7" s="111" t="e">
        <f t="shared" si="13"/>
        <v>#REF!</v>
      </c>
      <c r="AN7" s="112" t="e">
        <f t="shared" si="14"/>
        <v>#REF!</v>
      </c>
      <c r="AO7" s="112" t="e">
        <f t="shared" si="15"/>
        <v>#REF!</v>
      </c>
      <c r="AP7" s="94" t="e">
        <f>#REF!</f>
        <v>#REF!</v>
      </c>
      <c r="AQ7" s="113" t="e">
        <f>#REF!</f>
        <v>#REF!</v>
      </c>
      <c r="AR7" s="113" t="e">
        <f t="shared" si="16"/>
        <v>#REF!</v>
      </c>
      <c r="AS7" s="114" t="e">
        <f t="shared" si="17"/>
        <v>#REF!</v>
      </c>
      <c r="AT7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95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94" t="e">
        <f>#REF!</f>
        <v>#REF!</v>
      </c>
      <c r="AW7" s="94" t="e">
        <f>#REF!</f>
        <v>#REF!</v>
      </c>
      <c r="AX7" s="94" t="str">
        <f t="shared" si="18"/>
        <v/>
      </c>
      <c r="AY7" s="94" t="str">
        <f t="shared" si="19"/>
        <v/>
      </c>
      <c r="AZ7" s="94" t="str">
        <f t="shared" si="20"/>
        <v/>
      </c>
      <c r="BA7" s="94" t="str">
        <f t="shared" si="21"/>
        <v/>
      </c>
      <c r="BB7" s="94" t="e">
        <f>IF(BB6=TRUE,"НЕ ","")</f>
        <v>#REF!</v>
      </c>
      <c r="BC7" s="94"/>
    </row>
    <row r="8" spans="1:55" ht="15.75" customHeight="1" x14ac:dyDescent="0.2">
      <c r="A8" s="98">
        <v>7</v>
      </c>
      <c r="B8" s="99" t="e">
        <f>#REF!</f>
        <v>#REF!</v>
      </c>
      <c r="C8" s="100" t="e">
        <f>#REF!</f>
        <v>#REF!</v>
      </c>
      <c r="D8" s="99" t="e">
        <f>#REF!</f>
        <v>#REF!</v>
      </c>
      <c r="E8" s="101" t="e">
        <f>#REF!</f>
        <v>#REF!</v>
      </c>
      <c r="F8" s="116" t="e">
        <f t="shared" si="1"/>
        <v>#REF!</v>
      </c>
      <c r="G8" s="117" t="e">
        <f t="shared" si="2"/>
        <v>#REF!</v>
      </c>
      <c r="H8" s="118" t="e">
        <f>IF(#REF!=TRUE,"",TEXT(F8,"dd"))</f>
        <v>#REF!</v>
      </c>
      <c r="I8" s="119" t="e">
        <f t="shared" si="3"/>
        <v>#REF!</v>
      </c>
      <c r="J8" s="119" t="e">
        <f t="shared" si="4"/>
        <v>#REF!</v>
      </c>
      <c r="K8" s="119" t="e">
        <f>IF(#REF!=TRUE,"",TEXT(G8,"dd"))</f>
        <v>#REF!</v>
      </c>
      <c r="L8" s="119" t="e">
        <f t="shared" si="5"/>
        <v>#REF!</v>
      </c>
      <c r="M8" s="120" t="e">
        <f t="shared" si="6"/>
        <v>#REF!</v>
      </c>
      <c r="N8" s="87" t="e">
        <f>#REF!</f>
        <v>#REF!</v>
      </c>
      <c r="O8" s="87" t="e">
        <f>#REF!</f>
        <v>#REF!</v>
      </c>
      <c r="P8" s="87" t="e">
        <f t="shared" si="7"/>
        <v>#REF!</v>
      </c>
      <c r="Q8" s="87" t="e">
        <f>CONCATENATE(IF(ISBLANK($W$30),"             ",$W$30),"-",IF(#REF!=TRUE,TEXT(F8,"___.mm.yyyy"),TEXT(F8,"dd.mm.yyyy")))</f>
        <v>#REF!</v>
      </c>
      <c r="R8" s="87" t="e">
        <f t="shared" si="8"/>
        <v>#REF!</v>
      </c>
      <c r="S8" s="87" t="e">
        <f t="shared" si="9"/>
        <v>#REF!</v>
      </c>
      <c r="T8" s="87" t="e">
        <f t="shared" si="10"/>
        <v>#REF!</v>
      </c>
      <c r="U8" s="243"/>
      <c r="V8" s="244"/>
      <c r="W8" s="245"/>
      <c r="X8" s="90" t="str">
        <f>CONCATENATE("08: ",IF(ISTEXT(Y8),Y8,"-"))</f>
        <v>08: 0</v>
      </c>
      <c r="Y8" s="91" t="str">
        <f t="shared" si="0"/>
        <v>0</v>
      </c>
      <c r="Z8" s="91">
        <f>X221</f>
        <v>0</v>
      </c>
      <c r="AA8" s="91">
        <f>X210</f>
        <v>0</v>
      </c>
      <c r="AB8" s="91">
        <f>X225</f>
        <v>0</v>
      </c>
      <c r="AC8" s="91">
        <f>X214</f>
        <v>0</v>
      </c>
      <c r="AD8" s="91">
        <f>X217</f>
        <v>0</v>
      </c>
      <c r="AE8" s="190"/>
      <c r="AF8" s="190"/>
      <c r="AG8" s="190"/>
      <c r="AH8" s="122"/>
      <c r="AI8" s="108" t="e">
        <f>#REF!</f>
        <v>#REF!</v>
      </c>
      <c r="AJ8" s="109" t="e">
        <f>#REF!</f>
        <v>#REF!</v>
      </c>
      <c r="AK8" s="109" t="e">
        <f t="shared" si="11"/>
        <v>#REF!</v>
      </c>
      <c r="AL8" s="110" t="e">
        <f t="shared" si="12"/>
        <v>#REF!</v>
      </c>
      <c r="AM8" s="111" t="e">
        <f t="shared" si="13"/>
        <v>#REF!</v>
      </c>
      <c r="AN8" s="112" t="e">
        <f t="shared" si="14"/>
        <v>#REF!</v>
      </c>
      <c r="AO8" s="112" t="e">
        <f t="shared" si="15"/>
        <v>#REF!</v>
      </c>
      <c r="AP8" s="94" t="e">
        <f>#REF!</f>
        <v>#REF!</v>
      </c>
      <c r="AQ8" s="113" t="e">
        <f>#REF!</f>
        <v>#REF!</v>
      </c>
      <c r="AR8" s="113" t="e">
        <f t="shared" si="16"/>
        <v>#REF!</v>
      </c>
      <c r="AS8" s="114" t="e">
        <f t="shared" si="17"/>
        <v>#REF!</v>
      </c>
      <c r="AT8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95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94" t="e">
        <f>#REF!</f>
        <v>#REF!</v>
      </c>
      <c r="AW8" s="94" t="e">
        <f>#REF!</f>
        <v>#REF!</v>
      </c>
      <c r="AX8" s="94" t="str">
        <f t="shared" si="18"/>
        <v/>
      </c>
      <c r="AY8" s="94" t="str">
        <f t="shared" si="19"/>
        <v/>
      </c>
      <c r="AZ8" s="94" t="str">
        <f t="shared" si="20"/>
        <v/>
      </c>
      <c r="BA8" s="94" t="str">
        <f t="shared" si="21"/>
        <v/>
      </c>
      <c r="BB8" s="115" t="e">
        <f>#REF!</f>
        <v>#REF!</v>
      </c>
      <c r="BC8" s="94"/>
    </row>
    <row r="9" spans="1:55" ht="15.75" customHeight="1" x14ac:dyDescent="0.2">
      <c r="A9" s="98">
        <v>8</v>
      </c>
      <c r="B9" s="99" t="e">
        <f>#REF!</f>
        <v>#REF!</v>
      </c>
      <c r="C9" s="100" t="e">
        <f>#REF!</f>
        <v>#REF!</v>
      </c>
      <c r="D9" s="99" t="e">
        <f>#REF!</f>
        <v>#REF!</v>
      </c>
      <c r="E9" s="101" t="e">
        <f>#REF!</f>
        <v>#REF!</v>
      </c>
      <c r="F9" s="116" t="e">
        <f t="shared" si="1"/>
        <v>#REF!</v>
      </c>
      <c r="G9" s="117" t="e">
        <f t="shared" si="2"/>
        <v>#REF!</v>
      </c>
      <c r="H9" s="118" t="e">
        <f>IF(#REF!=TRUE,"",TEXT(F9,"dd"))</f>
        <v>#REF!</v>
      </c>
      <c r="I9" s="119" t="e">
        <f t="shared" si="3"/>
        <v>#REF!</v>
      </c>
      <c r="J9" s="119" t="e">
        <f t="shared" si="4"/>
        <v>#REF!</v>
      </c>
      <c r="K9" s="119" t="e">
        <f>IF(#REF!=TRUE,"",TEXT(G9,"dd"))</f>
        <v>#REF!</v>
      </c>
      <c r="L9" s="119" t="e">
        <f t="shared" si="5"/>
        <v>#REF!</v>
      </c>
      <c r="M9" s="120" t="e">
        <f t="shared" si="6"/>
        <v>#REF!</v>
      </c>
      <c r="N9" s="87" t="e">
        <f>#REF!</f>
        <v>#REF!</v>
      </c>
      <c r="O9" s="87" t="e">
        <f>#REF!</f>
        <v>#REF!</v>
      </c>
      <c r="P9" s="87" t="e">
        <f t="shared" si="7"/>
        <v>#REF!</v>
      </c>
      <c r="Q9" s="87" t="e">
        <f>CONCATENATE(IF(ISBLANK($W$30),"             ",$W$30),"-",IF(#REF!=TRUE,TEXT(F9,"___.mm.yyyy"),TEXT(F9,"dd.mm.yyyy")))</f>
        <v>#REF!</v>
      </c>
      <c r="R9" s="87" t="e">
        <f t="shared" si="8"/>
        <v>#REF!</v>
      </c>
      <c r="S9" s="87" t="e">
        <f t="shared" si="9"/>
        <v>#REF!</v>
      </c>
      <c r="T9" s="87" t="e">
        <f t="shared" si="10"/>
        <v>#REF!</v>
      </c>
      <c r="U9" s="477" t="s">
        <v>202</v>
      </c>
      <c r="V9" s="368"/>
      <c r="W9" s="124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90" t="str">
        <f>CONCATENATE("09: ",IF(ISTEXT(Y9),Y9,"-"))</f>
        <v>09: 0</v>
      </c>
      <c r="Y9" s="91" t="str">
        <f t="shared" si="0"/>
        <v>0</v>
      </c>
      <c r="Z9" s="91">
        <f>X243</f>
        <v>0</v>
      </c>
      <c r="AA9" s="91">
        <f>X232</f>
        <v>0</v>
      </c>
      <c r="AB9" s="91">
        <f>X247</f>
        <v>0</v>
      </c>
      <c r="AC9" s="91">
        <f>X236</f>
        <v>0</v>
      </c>
      <c r="AD9" s="91">
        <f>X239</f>
        <v>0</v>
      </c>
      <c r="AE9" s="190"/>
      <c r="AF9" s="190"/>
      <c r="AG9" s="190"/>
      <c r="AH9" s="122"/>
      <c r="AI9" s="108" t="e">
        <f>#REF!</f>
        <v>#REF!</v>
      </c>
      <c r="AJ9" s="109" t="e">
        <f>#REF!</f>
        <v>#REF!</v>
      </c>
      <c r="AK9" s="109" t="e">
        <f t="shared" si="11"/>
        <v>#REF!</v>
      </c>
      <c r="AL9" s="110" t="e">
        <f t="shared" si="12"/>
        <v>#REF!</v>
      </c>
      <c r="AM9" s="111" t="e">
        <f t="shared" si="13"/>
        <v>#REF!</v>
      </c>
      <c r="AN9" s="112" t="e">
        <f t="shared" si="14"/>
        <v>#REF!</v>
      </c>
      <c r="AO9" s="112" t="e">
        <f t="shared" si="15"/>
        <v>#REF!</v>
      </c>
      <c r="AP9" s="94" t="e">
        <f>#REF!</f>
        <v>#REF!</v>
      </c>
      <c r="AQ9" s="113" t="e">
        <f>#REF!</f>
        <v>#REF!</v>
      </c>
      <c r="AR9" s="113" t="e">
        <f t="shared" si="16"/>
        <v>#REF!</v>
      </c>
      <c r="AS9" s="114" t="e">
        <f t="shared" si="17"/>
        <v>#REF!</v>
      </c>
      <c r="AT9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95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94" t="e">
        <f>#REF!</f>
        <v>#REF!</v>
      </c>
      <c r="AW9" s="94" t="e">
        <f>#REF!</f>
        <v>#REF!</v>
      </c>
      <c r="AX9" s="94" t="str">
        <f t="shared" si="18"/>
        <v/>
      </c>
      <c r="AY9" s="94" t="str">
        <f t="shared" si="19"/>
        <v/>
      </c>
      <c r="AZ9" s="94" t="str">
        <f t="shared" si="20"/>
        <v/>
      </c>
      <c r="BA9" s="94" t="str">
        <f t="shared" si="21"/>
        <v/>
      </c>
      <c r="BB9" s="94" t="e">
        <f>IF(BB8=TRUE,"НЕ ","")</f>
        <v>#REF!</v>
      </c>
      <c r="BC9" s="94"/>
    </row>
    <row r="10" spans="1:55" ht="15.75" customHeight="1" x14ac:dyDescent="0.2">
      <c r="A10" s="98">
        <v>9</v>
      </c>
      <c r="B10" s="99" t="e">
        <f>#REF!</f>
        <v>#REF!</v>
      </c>
      <c r="C10" s="100" t="e">
        <f>#REF!</f>
        <v>#REF!</v>
      </c>
      <c r="D10" s="99" t="e">
        <f>#REF!</f>
        <v>#REF!</v>
      </c>
      <c r="E10" s="101" t="e">
        <f>#REF!</f>
        <v>#REF!</v>
      </c>
      <c r="F10" s="116" t="e">
        <f t="shared" si="1"/>
        <v>#REF!</v>
      </c>
      <c r="G10" s="117" t="e">
        <f t="shared" si="2"/>
        <v>#REF!</v>
      </c>
      <c r="H10" s="118" t="e">
        <f>IF(#REF!=TRUE,"",TEXT(F10,"dd"))</f>
        <v>#REF!</v>
      </c>
      <c r="I10" s="119" t="e">
        <f t="shared" si="3"/>
        <v>#REF!</v>
      </c>
      <c r="J10" s="119" t="e">
        <f t="shared" si="4"/>
        <v>#REF!</v>
      </c>
      <c r="K10" s="119" t="e">
        <f>IF(#REF!=TRUE,"",TEXT(G10,"dd"))</f>
        <v>#REF!</v>
      </c>
      <c r="L10" s="119" t="e">
        <f t="shared" si="5"/>
        <v>#REF!</v>
      </c>
      <c r="M10" s="120" t="e">
        <f t="shared" si="6"/>
        <v>#REF!</v>
      </c>
      <c r="N10" s="87" t="e">
        <f>#REF!</f>
        <v>#REF!</v>
      </c>
      <c r="O10" s="87" t="e">
        <f>#REF!</f>
        <v>#REF!</v>
      </c>
      <c r="P10" s="87" t="e">
        <f t="shared" si="7"/>
        <v>#REF!</v>
      </c>
      <c r="Q10" s="87" t="e">
        <f>CONCATENATE(IF(ISBLANK($W$30),"             ",$W$30),"-",IF(#REF!=TRUE,TEXT(F10,"___.mm.yyyy"),TEXT(F10,"dd.mm.yyyy")))</f>
        <v>#REF!</v>
      </c>
      <c r="R10" s="87" t="e">
        <f t="shared" si="8"/>
        <v>#REF!</v>
      </c>
      <c r="S10" s="87" t="e">
        <f t="shared" si="9"/>
        <v>#REF!</v>
      </c>
      <c r="T10" s="87" t="e">
        <f t="shared" si="10"/>
        <v>#REF!</v>
      </c>
      <c r="U10" s="125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91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26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90" t="str">
        <f>CONCATENATE("10: ",IF(ISTEXT(Y10),Y10,"-"))</f>
        <v>10: 0</v>
      </c>
      <c r="Y10" s="91" t="str">
        <f t="shared" si="0"/>
        <v>0</v>
      </c>
      <c r="Z10" s="91">
        <f>X265</f>
        <v>0</v>
      </c>
      <c r="AA10" s="91">
        <f>X254</f>
        <v>0</v>
      </c>
      <c r="AB10" s="91">
        <f>X269</f>
        <v>0</v>
      </c>
      <c r="AC10" s="91">
        <f>X258</f>
        <v>0</v>
      </c>
      <c r="AD10" s="91">
        <f>X261</f>
        <v>0</v>
      </c>
      <c r="AE10" s="190"/>
      <c r="AF10" s="190"/>
      <c r="AG10" s="190"/>
      <c r="AH10" s="122"/>
      <c r="AI10" s="108" t="e">
        <f>#REF!</f>
        <v>#REF!</v>
      </c>
      <c r="AJ10" s="109" t="e">
        <f>#REF!</f>
        <v>#REF!</v>
      </c>
      <c r="AK10" s="109" t="e">
        <f t="shared" si="11"/>
        <v>#REF!</v>
      </c>
      <c r="AL10" s="110" t="e">
        <f t="shared" si="12"/>
        <v>#REF!</v>
      </c>
      <c r="AM10" s="111" t="e">
        <f t="shared" si="13"/>
        <v>#REF!</v>
      </c>
      <c r="AN10" s="112" t="e">
        <f t="shared" si="14"/>
        <v>#REF!</v>
      </c>
      <c r="AO10" s="112" t="e">
        <f t="shared" si="15"/>
        <v>#REF!</v>
      </c>
      <c r="AP10" s="94" t="e">
        <f>#REF!</f>
        <v>#REF!</v>
      </c>
      <c r="AQ10" s="113" t="e">
        <f>#REF!</f>
        <v>#REF!</v>
      </c>
      <c r="AR10" s="113" t="e">
        <f t="shared" si="16"/>
        <v>#REF!</v>
      </c>
      <c r="AS10" s="114" t="e">
        <f t="shared" si="17"/>
        <v>#REF!</v>
      </c>
      <c r="AT10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95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94" t="e">
        <f>#REF!</f>
        <v>#REF!</v>
      </c>
      <c r="AW10" s="94" t="e">
        <f>#REF!</f>
        <v>#REF!</v>
      </c>
      <c r="AX10" s="94" t="str">
        <f t="shared" si="18"/>
        <v/>
      </c>
      <c r="AY10" s="94" t="str">
        <f t="shared" si="19"/>
        <v/>
      </c>
      <c r="AZ10" s="94" t="str">
        <f t="shared" si="20"/>
        <v/>
      </c>
      <c r="BA10" s="94" t="str">
        <f t="shared" si="21"/>
        <v/>
      </c>
      <c r="BB10" s="94"/>
      <c r="BC10" s="94"/>
    </row>
    <row r="11" spans="1:55" ht="15.75" customHeight="1" x14ac:dyDescent="0.2">
      <c r="A11" s="98">
        <v>10</v>
      </c>
      <c r="B11" s="99" t="e">
        <f>#REF!</f>
        <v>#REF!</v>
      </c>
      <c r="C11" s="100" t="e">
        <f>#REF!</f>
        <v>#REF!</v>
      </c>
      <c r="D11" s="99" t="e">
        <f>#REF!</f>
        <v>#REF!</v>
      </c>
      <c r="E11" s="101" t="e">
        <f>#REF!</f>
        <v>#REF!</v>
      </c>
      <c r="F11" s="116" t="e">
        <f t="shared" si="1"/>
        <v>#REF!</v>
      </c>
      <c r="G11" s="117" t="e">
        <f t="shared" si="2"/>
        <v>#REF!</v>
      </c>
      <c r="H11" s="118" t="e">
        <f>IF(#REF!=TRUE,"",TEXT(F11,"dd"))</f>
        <v>#REF!</v>
      </c>
      <c r="I11" s="119" t="e">
        <f t="shared" si="3"/>
        <v>#REF!</v>
      </c>
      <c r="J11" s="119" t="e">
        <f t="shared" si="4"/>
        <v>#REF!</v>
      </c>
      <c r="K11" s="119" t="e">
        <f>IF(#REF!=TRUE,"",TEXT(G11,"dd"))</f>
        <v>#REF!</v>
      </c>
      <c r="L11" s="119" t="e">
        <f t="shared" si="5"/>
        <v>#REF!</v>
      </c>
      <c r="M11" s="120" t="e">
        <f t="shared" si="6"/>
        <v>#REF!</v>
      </c>
      <c r="N11" s="87" t="e">
        <f>#REF!</f>
        <v>#REF!</v>
      </c>
      <c r="O11" s="87" t="e">
        <f>#REF!</f>
        <v>#REF!</v>
      </c>
      <c r="P11" s="87" t="e">
        <f t="shared" si="7"/>
        <v>#REF!</v>
      </c>
      <c r="Q11" s="87" t="e">
        <f>CONCATENATE(IF(ISBLANK($W$30),"             ",$W$30),"-",IF(#REF!=TRUE,TEXT(F11,"___.mm.yyyy"),TEXT(F11,"dd.mm.yyyy")))</f>
        <v>#REF!</v>
      </c>
      <c r="R11" s="87" t="e">
        <f t="shared" si="8"/>
        <v>#REF!</v>
      </c>
      <c r="S11" s="87" t="e">
        <f t="shared" si="9"/>
        <v>#REF!</v>
      </c>
      <c r="T11" s="87" t="e">
        <f t="shared" si="10"/>
        <v>#REF!</v>
      </c>
      <c r="U11" s="125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91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26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90" t="str">
        <f>CONCATENATE("11: ",IF(ISTEXT(Y11),Y11,"-"))</f>
        <v>11: 0</v>
      </c>
      <c r="Y11" s="91" t="str">
        <f t="shared" si="0"/>
        <v>0</v>
      </c>
      <c r="Z11" s="91">
        <f>X287</f>
        <v>0</v>
      </c>
      <c r="AA11" s="91">
        <f>X276</f>
        <v>0</v>
      </c>
      <c r="AB11" s="91">
        <f>X291</f>
        <v>0</v>
      </c>
      <c r="AC11" s="91">
        <f>X280</f>
        <v>0</v>
      </c>
      <c r="AD11" s="91">
        <f>X283</f>
        <v>0</v>
      </c>
      <c r="AE11" s="190"/>
      <c r="AF11" s="190"/>
      <c r="AG11" s="190"/>
      <c r="AH11" s="122"/>
      <c r="AI11" s="108" t="e">
        <f>#REF!</f>
        <v>#REF!</v>
      </c>
      <c r="AJ11" s="109" t="e">
        <f>#REF!</f>
        <v>#REF!</v>
      </c>
      <c r="AK11" s="109" t="e">
        <f t="shared" si="11"/>
        <v>#REF!</v>
      </c>
      <c r="AL11" s="110" t="e">
        <f t="shared" si="12"/>
        <v>#REF!</v>
      </c>
      <c r="AM11" s="111" t="e">
        <f t="shared" si="13"/>
        <v>#REF!</v>
      </c>
      <c r="AN11" s="112" t="e">
        <f t="shared" si="14"/>
        <v>#REF!</v>
      </c>
      <c r="AO11" s="112" t="e">
        <f t="shared" si="15"/>
        <v>#REF!</v>
      </c>
      <c r="AP11" s="94" t="e">
        <f>#REF!</f>
        <v>#REF!</v>
      </c>
      <c r="AQ11" s="113" t="e">
        <f>#REF!</f>
        <v>#REF!</v>
      </c>
      <c r="AR11" s="113" t="e">
        <f t="shared" si="16"/>
        <v>#REF!</v>
      </c>
      <c r="AS11" s="114" t="e">
        <f t="shared" si="17"/>
        <v>#REF!</v>
      </c>
      <c r="AT11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95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94" t="e">
        <f>#REF!</f>
        <v>#REF!</v>
      </c>
      <c r="AW11" s="94" t="e">
        <f>#REF!</f>
        <v>#REF!</v>
      </c>
      <c r="AX11" s="94" t="str">
        <f t="shared" si="18"/>
        <v/>
      </c>
      <c r="AY11" s="94" t="str">
        <f t="shared" si="19"/>
        <v/>
      </c>
      <c r="AZ11" s="94" t="str">
        <f t="shared" si="20"/>
        <v/>
      </c>
      <c r="BA11" s="94" t="str">
        <f t="shared" si="21"/>
        <v/>
      </c>
      <c r="BB11" s="94"/>
      <c r="BC11" s="94"/>
    </row>
    <row r="12" spans="1:55" ht="15.75" customHeight="1" x14ac:dyDescent="0.2">
      <c r="A12" s="98">
        <v>11</v>
      </c>
      <c r="B12" s="99" t="e">
        <f>#REF!</f>
        <v>#REF!</v>
      </c>
      <c r="C12" s="100" t="e">
        <f>#REF!</f>
        <v>#REF!</v>
      </c>
      <c r="D12" s="99" t="e">
        <f>#REF!</f>
        <v>#REF!</v>
      </c>
      <c r="E12" s="101" t="e">
        <f>#REF!</f>
        <v>#REF!</v>
      </c>
      <c r="F12" s="116" t="e">
        <f t="shared" si="1"/>
        <v>#REF!</v>
      </c>
      <c r="G12" s="117" t="e">
        <f t="shared" si="2"/>
        <v>#REF!</v>
      </c>
      <c r="H12" s="118" t="e">
        <f>IF(#REF!=TRUE,"",TEXT(F12,"dd"))</f>
        <v>#REF!</v>
      </c>
      <c r="I12" s="119" t="e">
        <f t="shared" si="3"/>
        <v>#REF!</v>
      </c>
      <c r="J12" s="119" t="e">
        <f t="shared" si="4"/>
        <v>#REF!</v>
      </c>
      <c r="K12" s="119" t="e">
        <f>IF(#REF!=TRUE,"",TEXT(G12,"dd"))</f>
        <v>#REF!</v>
      </c>
      <c r="L12" s="119" t="e">
        <f t="shared" si="5"/>
        <v>#REF!</v>
      </c>
      <c r="M12" s="120" t="e">
        <f t="shared" si="6"/>
        <v>#REF!</v>
      </c>
      <c r="N12" s="87" t="e">
        <f>#REF!</f>
        <v>#REF!</v>
      </c>
      <c r="O12" s="87" t="e">
        <f>#REF!</f>
        <v>#REF!</v>
      </c>
      <c r="P12" s="87" t="e">
        <f t="shared" si="7"/>
        <v>#REF!</v>
      </c>
      <c r="Q12" s="87" t="e">
        <f>CONCATENATE(IF(ISBLANK($W$30),"             ",$W$30),"-",IF(#REF!=TRUE,TEXT(F12,"___.mm.yyyy"),TEXT(F12,"dd.mm.yyyy")))</f>
        <v>#REF!</v>
      </c>
      <c r="R12" s="87" t="e">
        <f t="shared" si="8"/>
        <v>#REF!</v>
      </c>
      <c r="S12" s="87" t="e">
        <f t="shared" si="9"/>
        <v>#REF!</v>
      </c>
      <c r="T12" s="87" t="e">
        <f t="shared" si="10"/>
        <v>#REF!</v>
      </c>
      <c r="U12" s="473" t="e">
        <f>CONCATENATE(U10,IF(ISTEXT(U10),", ",""),U11)</f>
        <v>#REF!</v>
      </c>
      <c r="V12" s="190"/>
      <c r="W12" s="242"/>
      <c r="X12" s="90" t="str">
        <f>CONCATENATE("12: ",IF(ISTEXT(Y12),Y12,"-"))</f>
        <v>12: 0</v>
      </c>
      <c r="Y12" s="91" t="str">
        <f t="shared" si="0"/>
        <v>0</v>
      </c>
      <c r="Z12" s="91">
        <f>X309</f>
        <v>0</v>
      </c>
      <c r="AA12" s="91">
        <f>X298</f>
        <v>0</v>
      </c>
      <c r="AB12" s="91">
        <f>X313</f>
        <v>0</v>
      </c>
      <c r="AC12" s="91">
        <f>X302</f>
        <v>0</v>
      </c>
      <c r="AD12" s="91">
        <f>X305</f>
        <v>0</v>
      </c>
      <c r="AE12" s="481" t="s">
        <v>136</v>
      </c>
      <c r="AF12" s="190"/>
      <c r="AG12" s="190"/>
      <c r="AH12" s="128"/>
      <c r="AI12" s="108" t="e">
        <f>#REF!</f>
        <v>#REF!</v>
      </c>
      <c r="AJ12" s="109" t="e">
        <f>#REF!</f>
        <v>#REF!</v>
      </c>
      <c r="AK12" s="109" t="e">
        <f t="shared" si="11"/>
        <v>#REF!</v>
      </c>
      <c r="AL12" s="110" t="e">
        <f t="shared" si="12"/>
        <v>#REF!</v>
      </c>
      <c r="AM12" s="111" t="e">
        <f t="shared" si="13"/>
        <v>#REF!</v>
      </c>
      <c r="AN12" s="112" t="e">
        <f t="shared" si="14"/>
        <v>#REF!</v>
      </c>
      <c r="AO12" s="112" t="e">
        <f t="shared" si="15"/>
        <v>#REF!</v>
      </c>
      <c r="AP12" s="94" t="e">
        <f>#REF!</f>
        <v>#REF!</v>
      </c>
      <c r="AQ12" s="113" t="e">
        <f>#REF!</f>
        <v>#REF!</v>
      </c>
      <c r="AR12" s="113" t="e">
        <f t="shared" si="16"/>
        <v>#REF!</v>
      </c>
      <c r="AS12" s="114" t="e">
        <f t="shared" si="17"/>
        <v>#REF!</v>
      </c>
      <c r="AT1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95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94" t="e">
        <f>#REF!</f>
        <v>#REF!</v>
      </c>
      <c r="AW12" s="94" t="e">
        <f>#REF!</f>
        <v>#REF!</v>
      </c>
      <c r="AX12" s="94" t="str">
        <f t="shared" si="18"/>
        <v/>
      </c>
      <c r="AY12" s="94" t="str">
        <f t="shared" si="19"/>
        <v/>
      </c>
      <c r="AZ12" s="94" t="str">
        <f t="shared" si="20"/>
        <v/>
      </c>
      <c r="BA12" s="94" t="str">
        <f t="shared" si="21"/>
        <v/>
      </c>
      <c r="BB12" s="94"/>
      <c r="BC12" s="94"/>
    </row>
    <row r="13" spans="1:55" ht="15.75" customHeight="1" x14ac:dyDescent="0.2">
      <c r="A13" s="98">
        <v>12</v>
      </c>
      <c r="B13" s="99" t="e">
        <f>#REF!</f>
        <v>#REF!</v>
      </c>
      <c r="C13" s="100" t="e">
        <f>#REF!</f>
        <v>#REF!</v>
      </c>
      <c r="D13" s="99" t="e">
        <f>#REF!</f>
        <v>#REF!</v>
      </c>
      <c r="E13" s="101" t="e">
        <f>#REF!</f>
        <v>#REF!</v>
      </c>
      <c r="F13" s="116" t="e">
        <f t="shared" si="1"/>
        <v>#REF!</v>
      </c>
      <c r="G13" s="117" t="e">
        <f t="shared" si="2"/>
        <v>#REF!</v>
      </c>
      <c r="H13" s="118" t="e">
        <f>IF(#REF!=TRUE,"",TEXT(F13,"dd"))</f>
        <v>#REF!</v>
      </c>
      <c r="I13" s="119" t="e">
        <f t="shared" si="3"/>
        <v>#REF!</v>
      </c>
      <c r="J13" s="119" t="e">
        <f t="shared" si="4"/>
        <v>#REF!</v>
      </c>
      <c r="K13" s="119" t="e">
        <f>IF(#REF!=TRUE,"",TEXT(G13,"dd"))</f>
        <v>#REF!</v>
      </c>
      <c r="L13" s="119" t="e">
        <f t="shared" si="5"/>
        <v>#REF!</v>
      </c>
      <c r="M13" s="120" t="e">
        <f t="shared" si="6"/>
        <v>#REF!</v>
      </c>
      <c r="N13" s="87" t="e">
        <f>#REF!</f>
        <v>#REF!</v>
      </c>
      <c r="O13" s="87" t="e">
        <f>#REF!</f>
        <v>#REF!</v>
      </c>
      <c r="P13" s="87" t="e">
        <f t="shared" si="7"/>
        <v>#REF!</v>
      </c>
      <c r="Q13" s="87" t="e">
        <f>CONCATENATE(IF(ISBLANK($W$30),"             ",$W$30),"-",IF(#REF!=TRUE,TEXT(F13,"___.mm.yyyy"),TEXT(F13,"dd.mm.yyyy")))</f>
        <v>#REF!</v>
      </c>
      <c r="R13" s="87" t="e">
        <f t="shared" si="8"/>
        <v>#REF!</v>
      </c>
      <c r="S13" s="87" t="e">
        <f t="shared" si="9"/>
        <v>#REF!</v>
      </c>
      <c r="T13" s="87" t="e">
        <f t="shared" si="10"/>
        <v>#REF!</v>
      </c>
      <c r="U13" s="243"/>
      <c r="V13" s="244"/>
      <c r="W13" s="245"/>
      <c r="X13" s="90" t="str">
        <f>CONCATENATE("13: ",IF(ISTEXT(Y13),Y13,"-"))</f>
        <v>13: 0</v>
      </c>
      <c r="Y13" s="91" t="str">
        <f t="shared" si="0"/>
        <v>0</v>
      </c>
      <c r="Z13" s="91">
        <f>X331</f>
        <v>0</v>
      </c>
      <c r="AA13" s="91">
        <f>X320</f>
        <v>0</v>
      </c>
      <c r="AB13" s="91">
        <f>X335</f>
        <v>0</v>
      </c>
      <c r="AC13" s="91">
        <f>X324</f>
        <v>0</v>
      </c>
      <c r="AD13" s="91">
        <f>X327</f>
        <v>0</v>
      </c>
      <c r="AE13" s="481" t="s">
        <v>15</v>
      </c>
      <c r="AF13" s="190"/>
      <c r="AG13" s="190"/>
      <c r="AH13" s="128"/>
      <c r="AI13" s="108" t="e">
        <f>#REF!</f>
        <v>#REF!</v>
      </c>
      <c r="AJ13" s="109" t="e">
        <f>#REF!</f>
        <v>#REF!</v>
      </c>
      <c r="AK13" s="109" t="e">
        <f t="shared" si="11"/>
        <v>#REF!</v>
      </c>
      <c r="AL13" s="110" t="e">
        <f t="shared" si="12"/>
        <v>#REF!</v>
      </c>
      <c r="AM13" s="111" t="e">
        <f t="shared" si="13"/>
        <v>#REF!</v>
      </c>
      <c r="AN13" s="112" t="e">
        <f t="shared" si="14"/>
        <v>#REF!</v>
      </c>
      <c r="AO13" s="112" t="e">
        <f t="shared" si="15"/>
        <v>#REF!</v>
      </c>
      <c r="AP13" s="94" t="e">
        <f>#REF!</f>
        <v>#REF!</v>
      </c>
      <c r="AQ13" s="113" t="e">
        <f>#REF!</f>
        <v>#REF!</v>
      </c>
      <c r="AR13" s="113" t="e">
        <f t="shared" si="16"/>
        <v>#REF!</v>
      </c>
      <c r="AS13" s="114" t="e">
        <f t="shared" si="17"/>
        <v>#REF!</v>
      </c>
      <c r="AT13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95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94" t="e">
        <f>#REF!</f>
        <v>#REF!</v>
      </c>
      <c r="AW13" s="94" t="e">
        <f>#REF!</f>
        <v>#REF!</v>
      </c>
      <c r="AX13" s="94" t="str">
        <f t="shared" si="18"/>
        <v/>
      </c>
      <c r="AY13" s="94" t="str">
        <f t="shared" si="19"/>
        <v/>
      </c>
      <c r="AZ13" s="94" t="str">
        <f t="shared" si="20"/>
        <v/>
      </c>
      <c r="BA13" s="94" t="str">
        <f t="shared" si="21"/>
        <v/>
      </c>
      <c r="BB13" s="94"/>
      <c r="BC13" s="94"/>
    </row>
    <row r="14" spans="1:55" ht="15.75" customHeight="1" x14ac:dyDescent="0.2">
      <c r="A14" s="98">
        <v>13</v>
      </c>
      <c r="B14" s="99" t="e">
        <f>#REF!</f>
        <v>#REF!</v>
      </c>
      <c r="C14" s="100" t="e">
        <f>#REF!</f>
        <v>#REF!</v>
      </c>
      <c r="D14" s="99" t="e">
        <f>#REF!</f>
        <v>#REF!</v>
      </c>
      <c r="E14" s="101" t="e">
        <f>#REF!</f>
        <v>#REF!</v>
      </c>
      <c r="F14" s="116" t="e">
        <f t="shared" si="1"/>
        <v>#REF!</v>
      </c>
      <c r="G14" s="117" t="e">
        <f t="shared" si="2"/>
        <v>#REF!</v>
      </c>
      <c r="H14" s="118" t="e">
        <f>IF(#REF!=TRUE,"",TEXT(F14,"dd"))</f>
        <v>#REF!</v>
      </c>
      <c r="I14" s="119" t="e">
        <f t="shared" si="3"/>
        <v>#REF!</v>
      </c>
      <c r="J14" s="119" t="e">
        <f t="shared" si="4"/>
        <v>#REF!</v>
      </c>
      <c r="K14" s="119" t="e">
        <f>IF(#REF!=TRUE,"",TEXT(G14,"dd"))</f>
        <v>#REF!</v>
      </c>
      <c r="L14" s="119" t="e">
        <f t="shared" si="5"/>
        <v>#REF!</v>
      </c>
      <c r="M14" s="120" t="e">
        <f t="shared" si="6"/>
        <v>#REF!</v>
      </c>
      <c r="N14" s="87" t="e">
        <f>#REF!</f>
        <v>#REF!</v>
      </c>
      <c r="O14" s="87" t="e">
        <f>#REF!</f>
        <v>#REF!</v>
      </c>
      <c r="P14" s="87" t="e">
        <f t="shared" si="7"/>
        <v>#REF!</v>
      </c>
      <c r="Q14" s="87" t="e">
        <f>CONCATENATE(IF(ISBLANK($W$30),"             ",$W$30),"-",IF(#REF!=TRUE,TEXT(F14,"___.mm.yyyy"),TEXT(F14,"dd.mm.yyyy")))</f>
        <v>#REF!</v>
      </c>
      <c r="R14" s="87" t="e">
        <f t="shared" si="8"/>
        <v>#REF!</v>
      </c>
      <c r="S14" s="87" t="e">
        <f t="shared" si="9"/>
        <v>#REF!</v>
      </c>
      <c r="T14" s="87" t="e">
        <f t="shared" si="10"/>
        <v>#REF!</v>
      </c>
      <c r="U14" s="477" t="s">
        <v>32</v>
      </c>
      <c r="V14" s="368"/>
      <c r="W14" s="369"/>
      <c r="X14" s="90" t="str">
        <f>CONCATENATE("14: ",IF(ISTEXT(Y14),Y14,"-"))</f>
        <v>14: 0</v>
      </c>
      <c r="Y14" s="91" t="str">
        <f t="shared" si="0"/>
        <v>0</v>
      </c>
      <c r="Z14" s="91">
        <f>X353</f>
        <v>0</v>
      </c>
      <c r="AA14" s="91">
        <f>X342</f>
        <v>0</v>
      </c>
      <c r="AB14" s="91">
        <f>X357</f>
        <v>0</v>
      </c>
      <c r="AC14" s="91">
        <f>X346</f>
        <v>0</v>
      </c>
      <c r="AD14" s="91">
        <f>X349</f>
        <v>0</v>
      </c>
      <c r="AE14" s="481" t="s">
        <v>13</v>
      </c>
      <c r="AF14" s="190"/>
      <c r="AG14" s="190"/>
      <c r="AH14" s="128"/>
      <c r="AI14" s="108" t="e">
        <f>#REF!</f>
        <v>#REF!</v>
      </c>
      <c r="AJ14" s="109" t="e">
        <f>#REF!</f>
        <v>#REF!</v>
      </c>
      <c r="AK14" s="109" t="e">
        <f t="shared" si="11"/>
        <v>#REF!</v>
      </c>
      <c r="AL14" s="110" t="e">
        <f t="shared" si="12"/>
        <v>#REF!</v>
      </c>
      <c r="AM14" s="111" t="e">
        <f t="shared" si="13"/>
        <v>#REF!</v>
      </c>
      <c r="AN14" s="112" t="e">
        <f t="shared" si="14"/>
        <v>#REF!</v>
      </c>
      <c r="AO14" s="112" t="e">
        <f t="shared" si="15"/>
        <v>#REF!</v>
      </c>
      <c r="AP14" s="94" t="e">
        <f>#REF!</f>
        <v>#REF!</v>
      </c>
      <c r="AQ14" s="113" t="e">
        <f>#REF!</f>
        <v>#REF!</v>
      </c>
      <c r="AR14" s="113" t="e">
        <f t="shared" si="16"/>
        <v>#REF!</v>
      </c>
      <c r="AS14" s="114" t="e">
        <f t="shared" si="17"/>
        <v>#REF!</v>
      </c>
      <c r="AT14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95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94" t="e">
        <f>#REF!</f>
        <v>#REF!</v>
      </c>
      <c r="AW14" s="94" t="e">
        <f>#REF!</f>
        <v>#REF!</v>
      </c>
      <c r="AX14" s="94" t="str">
        <f t="shared" si="18"/>
        <v/>
      </c>
      <c r="AY14" s="94" t="str">
        <f t="shared" si="19"/>
        <v/>
      </c>
      <c r="AZ14" s="94" t="str">
        <f t="shared" si="20"/>
        <v/>
      </c>
      <c r="BA14" s="94" t="str">
        <f t="shared" si="21"/>
        <v/>
      </c>
      <c r="BB14" s="94"/>
      <c r="BC14" s="94"/>
    </row>
    <row r="15" spans="1:55" ht="15.75" customHeight="1" x14ac:dyDescent="0.2">
      <c r="A15" s="98">
        <v>14</v>
      </c>
      <c r="B15" s="99" t="e">
        <f>#REF!</f>
        <v>#REF!</v>
      </c>
      <c r="C15" s="100" t="e">
        <f>#REF!</f>
        <v>#REF!</v>
      </c>
      <c r="D15" s="99" t="e">
        <f>#REF!</f>
        <v>#REF!</v>
      </c>
      <c r="E15" s="101" t="e">
        <f>#REF!</f>
        <v>#REF!</v>
      </c>
      <c r="F15" s="116" t="e">
        <f t="shared" si="1"/>
        <v>#REF!</v>
      </c>
      <c r="G15" s="117" t="e">
        <f t="shared" si="2"/>
        <v>#REF!</v>
      </c>
      <c r="H15" s="118" t="e">
        <f>IF(#REF!=TRUE,"",TEXT(F15,"dd"))</f>
        <v>#REF!</v>
      </c>
      <c r="I15" s="119" t="e">
        <f t="shared" si="3"/>
        <v>#REF!</v>
      </c>
      <c r="J15" s="119" t="e">
        <f t="shared" si="4"/>
        <v>#REF!</v>
      </c>
      <c r="K15" s="119" t="e">
        <f>IF(#REF!=TRUE,"",TEXT(G15,"dd"))</f>
        <v>#REF!</v>
      </c>
      <c r="L15" s="119" t="e">
        <f t="shared" si="5"/>
        <v>#REF!</v>
      </c>
      <c r="M15" s="120" t="e">
        <f t="shared" si="6"/>
        <v>#REF!</v>
      </c>
      <c r="N15" s="87" t="e">
        <f>#REF!</f>
        <v>#REF!</v>
      </c>
      <c r="O15" s="87" t="e">
        <f>#REF!</f>
        <v>#REF!</v>
      </c>
      <c r="P15" s="87" t="e">
        <f t="shared" si="7"/>
        <v>#REF!</v>
      </c>
      <c r="Q15" s="87" t="e">
        <f>CONCATENATE(IF(ISBLANK($W$30),"             ",$W$30),"-",IF(#REF!=TRUE,TEXT(F15,"___.mm.yyyy"),TEXT(F15,"dd.mm.yyyy")))</f>
        <v>#REF!</v>
      </c>
      <c r="R15" s="87" t="e">
        <f t="shared" si="8"/>
        <v>#REF!</v>
      </c>
      <c r="S15" s="87" t="e">
        <f t="shared" si="9"/>
        <v>#REF!</v>
      </c>
      <c r="T15" s="87" t="e">
        <f t="shared" si="10"/>
        <v>#REF!</v>
      </c>
      <c r="U15" s="125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91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29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90" t="str">
        <f>CONCATENATE("15: ",IF(ISTEXT(Y15),Y15,"-"))</f>
        <v>15: 0</v>
      </c>
      <c r="Y15" s="91" t="str">
        <f t="shared" si="0"/>
        <v>0</v>
      </c>
      <c r="Z15" s="91">
        <f>X375</f>
        <v>0</v>
      </c>
      <c r="AA15" s="91">
        <f>X364</f>
        <v>0</v>
      </c>
      <c r="AB15" s="91">
        <f>X379</f>
        <v>0</v>
      </c>
      <c r="AC15" s="91">
        <f>X368</f>
        <v>0</v>
      </c>
      <c r="AD15" s="91">
        <f>X371</f>
        <v>0</v>
      </c>
      <c r="AE15" s="470" t="s">
        <v>211</v>
      </c>
      <c r="AF15" s="190"/>
      <c r="AG15" s="190"/>
      <c r="AH15" s="122"/>
      <c r="AI15" s="108" t="e">
        <f>#REF!</f>
        <v>#REF!</v>
      </c>
      <c r="AJ15" s="109" t="e">
        <f>#REF!</f>
        <v>#REF!</v>
      </c>
      <c r="AK15" s="109" t="e">
        <f t="shared" si="11"/>
        <v>#REF!</v>
      </c>
      <c r="AL15" s="110" t="e">
        <f t="shared" si="12"/>
        <v>#REF!</v>
      </c>
      <c r="AM15" s="111" t="e">
        <f t="shared" si="13"/>
        <v>#REF!</v>
      </c>
      <c r="AN15" s="112" t="e">
        <f t="shared" si="14"/>
        <v>#REF!</v>
      </c>
      <c r="AO15" s="112" t="e">
        <f t="shared" si="15"/>
        <v>#REF!</v>
      </c>
      <c r="AP15" s="94" t="e">
        <f>#REF!</f>
        <v>#REF!</v>
      </c>
      <c r="AQ15" s="113" t="e">
        <f>#REF!</f>
        <v>#REF!</v>
      </c>
      <c r="AR15" s="113" t="e">
        <f t="shared" si="16"/>
        <v>#REF!</v>
      </c>
      <c r="AS15" s="114" t="e">
        <f t="shared" si="17"/>
        <v>#REF!</v>
      </c>
      <c r="AT15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95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94" t="e">
        <f>#REF!</f>
        <v>#REF!</v>
      </c>
      <c r="AW15" s="94" t="e">
        <f>#REF!</f>
        <v>#REF!</v>
      </c>
      <c r="AX15" s="94" t="str">
        <f t="shared" si="18"/>
        <v/>
      </c>
      <c r="AY15" s="94" t="str">
        <f t="shared" si="19"/>
        <v/>
      </c>
      <c r="AZ15" s="94" t="str">
        <f t="shared" si="20"/>
        <v/>
      </c>
      <c r="BA15" s="94" t="str">
        <f t="shared" si="21"/>
        <v/>
      </c>
      <c r="BB15" s="94"/>
      <c r="BC15" s="94"/>
    </row>
    <row r="16" spans="1:55" ht="15.75" customHeight="1" x14ac:dyDescent="0.2">
      <c r="A16" s="98">
        <v>15</v>
      </c>
      <c r="B16" s="99" t="e">
        <f>#REF!</f>
        <v>#REF!</v>
      </c>
      <c r="C16" s="100" t="e">
        <f>#REF!</f>
        <v>#REF!</v>
      </c>
      <c r="D16" s="99" t="e">
        <f>#REF!</f>
        <v>#REF!</v>
      </c>
      <c r="E16" s="101" t="e">
        <f>#REF!</f>
        <v>#REF!</v>
      </c>
      <c r="F16" s="116" t="e">
        <f t="shared" si="1"/>
        <v>#REF!</v>
      </c>
      <c r="G16" s="117" t="e">
        <f t="shared" si="2"/>
        <v>#REF!</v>
      </c>
      <c r="H16" s="118" t="e">
        <f>IF(#REF!=TRUE,"",TEXT(F16,"dd"))</f>
        <v>#REF!</v>
      </c>
      <c r="I16" s="119" t="e">
        <f t="shared" si="3"/>
        <v>#REF!</v>
      </c>
      <c r="J16" s="119" t="e">
        <f t="shared" si="4"/>
        <v>#REF!</v>
      </c>
      <c r="K16" s="119" t="e">
        <f>IF(#REF!=TRUE,"",TEXT(G16,"dd"))</f>
        <v>#REF!</v>
      </c>
      <c r="L16" s="119" t="e">
        <f t="shared" si="5"/>
        <v>#REF!</v>
      </c>
      <c r="M16" s="120" t="e">
        <f t="shared" si="6"/>
        <v>#REF!</v>
      </c>
      <c r="N16" s="87" t="e">
        <f>#REF!</f>
        <v>#REF!</v>
      </c>
      <c r="O16" s="87" t="e">
        <f>#REF!</f>
        <v>#REF!</v>
      </c>
      <c r="P16" s="87" t="e">
        <f t="shared" si="7"/>
        <v>#REF!</v>
      </c>
      <c r="Q16" s="87" t="e">
        <f>CONCATENATE(IF(ISBLANK($W$30),"             ",$W$30),"-",IF(#REF!=TRUE,TEXT(F16,"___.mm.yyyy"),TEXT(F16,"dd.mm.yyyy")))</f>
        <v>#REF!</v>
      </c>
      <c r="R16" s="87" t="e">
        <f t="shared" si="8"/>
        <v>#REF!</v>
      </c>
      <c r="S16" s="87" t="e">
        <f t="shared" si="9"/>
        <v>#REF!</v>
      </c>
      <c r="T16" s="87" t="e">
        <f t="shared" si="10"/>
        <v>#REF!</v>
      </c>
      <c r="U16" s="130" t="e">
        <f>CONCATENATE(V15,IF(ISBLANK(W15),"          ",TEXT(W15," от dd.mm.yyyy" )))</f>
        <v>#REF!</v>
      </c>
      <c r="V16" s="91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26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90" t="str">
        <f>CONCATENATE("16: ",IF(ISTEXT(Y16),Y16,"-"))</f>
        <v>16: 0</v>
      </c>
      <c r="Y16" s="91" t="str">
        <f t="shared" si="0"/>
        <v>0</v>
      </c>
      <c r="Z16" s="91">
        <f>X397</f>
        <v>0</v>
      </c>
      <c r="AA16" s="91">
        <f>X386</f>
        <v>0</v>
      </c>
      <c r="AB16" s="91">
        <f>X401</f>
        <v>0</v>
      </c>
      <c r="AC16" s="91">
        <f>X390</f>
        <v>0</v>
      </c>
      <c r="AD16" s="91">
        <f>X393</f>
        <v>0</v>
      </c>
      <c r="AE16" s="469" t="e">
        <f>#REF!</f>
        <v>#REF!</v>
      </c>
      <c r="AF16" s="190"/>
      <c r="AG16" s="190"/>
      <c r="AH16" s="122"/>
      <c r="AI16" s="108" t="e">
        <f>#REF!</f>
        <v>#REF!</v>
      </c>
      <c r="AJ16" s="109" t="e">
        <f>#REF!</f>
        <v>#REF!</v>
      </c>
      <c r="AK16" s="109" t="e">
        <f t="shared" si="11"/>
        <v>#REF!</v>
      </c>
      <c r="AL16" s="110" t="e">
        <f t="shared" si="12"/>
        <v>#REF!</v>
      </c>
      <c r="AM16" s="111" t="e">
        <f t="shared" si="13"/>
        <v>#REF!</v>
      </c>
      <c r="AN16" s="112" t="e">
        <f t="shared" si="14"/>
        <v>#REF!</v>
      </c>
      <c r="AO16" s="112" t="e">
        <f t="shared" si="15"/>
        <v>#REF!</v>
      </c>
      <c r="AP16" s="94" t="e">
        <f>#REF!</f>
        <v>#REF!</v>
      </c>
      <c r="AQ16" s="113" t="e">
        <f>#REF!</f>
        <v>#REF!</v>
      </c>
      <c r="AR16" s="113" t="e">
        <f t="shared" si="16"/>
        <v>#REF!</v>
      </c>
      <c r="AS16" s="114" t="e">
        <f t="shared" si="17"/>
        <v>#REF!</v>
      </c>
      <c r="AT16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95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94" t="e">
        <f>#REF!</f>
        <v>#REF!</v>
      </c>
      <c r="AW16" s="94" t="e">
        <f>#REF!</f>
        <v>#REF!</v>
      </c>
      <c r="AX16" s="94" t="str">
        <f t="shared" si="18"/>
        <v/>
      </c>
      <c r="AY16" s="94" t="str">
        <f t="shared" si="19"/>
        <v/>
      </c>
      <c r="AZ16" s="94" t="str">
        <f t="shared" si="20"/>
        <v/>
      </c>
      <c r="BA16" s="94" t="str">
        <f t="shared" si="21"/>
        <v/>
      </c>
      <c r="BB16" s="94"/>
      <c r="BC16" s="94"/>
    </row>
    <row r="17" spans="1:55" ht="15.75" customHeight="1" x14ac:dyDescent="0.2">
      <c r="A17" s="98">
        <v>16</v>
      </c>
      <c r="B17" s="99" t="e">
        <f>#REF!</f>
        <v>#REF!</v>
      </c>
      <c r="C17" s="100" t="e">
        <f>#REF!</f>
        <v>#REF!</v>
      </c>
      <c r="D17" s="99" t="e">
        <f>#REF!</f>
        <v>#REF!</v>
      </c>
      <c r="E17" s="101" t="e">
        <f>#REF!</f>
        <v>#REF!</v>
      </c>
      <c r="F17" s="116" t="e">
        <f t="shared" si="1"/>
        <v>#REF!</v>
      </c>
      <c r="G17" s="117" t="e">
        <f t="shared" si="2"/>
        <v>#REF!</v>
      </c>
      <c r="H17" s="118" t="e">
        <f>IF(#REF!=TRUE,"",TEXT(F17,"dd"))</f>
        <v>#REF!</v>
      </c>
      <c r="I17" s="119" t="e">
        <f t="shared" si="3"/>
        <v>#REF!</v>
      </c>
      <c r="J17" s="119" t="e">
        <f t="shared" si="4"/>
        <v>#REF!</v>
      </c>
      <c r="K17" s="119" t="e">
        <f>IF(#REF!=TRUE,"",TEXT(G17,"dd"))</f>
        <v>#REF!</v>
      </c>
      <c r="L17" s="119" t="e">
        <f t="shared" si="5"/>
        <v>#REF!</v>
      </c>
      <c r="M17" s="120" t="e">
        <f t="shared" si="6"/>
        <v>#REF!</v>
      </c>
      <c r="N17" s="87" t="e">
        <f>#REF!</f>
        <v>#REF!</v>
      </c>
      <c r="O17" s="87" t="e">
        <f>#REF!</f>
        <v>#REF!</v>
      </c>
      <c r="P17" s="87" t="e">
        <f t="shared" si="7"/>
        <v>#REF!</v>
      </c>
      <c r="Q17" s="87" t="e">
        <f>CONCATENATE(IF(ISBLANK($W$30),"             ",$W$30),"-",IF(#REF!=TRUE,TEXT(F17,"___.mm.yyyy"),TEXT(F17,"dd.mm.yyyy")))</f>
        <v>#REF!</v>
      </c>
      <c r="R17" s="87" t="e">
        <f t="shared" si="8"/>
        <v>#REF!</v>
      </c>
      <c r="S17" s="87" t="e">
        <f t="shared" si="9"/>
        <v>#REF!</v>
      </c>
      <c r="T17" s="87" t="e">
        <f t="shared" si="10"/>
        <v>#REF!</v>
      </c>
      <c r="U17" s="125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91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29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90" t="str">
        <f>CONCATENATE("17: ",IF(ISTEXT(Y17),Y17,"-"))</f>
        <v>17: 0</v>
      </c>
      <c r="Y17" s="91" t="str">
        <f t="shared" si="0"/>
        <v>0</v>
      </c>
      <c r="Z17" s="91">
        <f>X419</f>
        <v>0</v>
      </c>
      <c r="AA17" s="91">
        <f>X408</f>
        <v>0</v>
      </c>
      <c r="AB17" s="91">
        <f>X423</f>
        <v>0</v>
      </c>
      <c r="AC17" s="91">
        <f>X412</f>
        <v>0</v>
      </c>
      <c r="AD17" s="91">
        <f>X415</f>
        <v>0</v>
      </c>
      <c r="AE17" s="469" t="e">
        <f>#REF!</f>
        <v>#REF!</v>
      </c>
      <c r="AF17" s="190"/>
      <c r="AG17" s="190"/>
      <c r="AH17" s="122"/>
      <c r="AI17" s="108" t="e">
        <f>#REF!</f>
        <v>#REF!</v>
      </c>
      <c r="AJ17" s="109" t="e">
        <f>#REF!</f>
        <v>#REF!</v>
      </c>
      <c r="AK17" s="109" t="e">
        <f t="shared" si="11"/>
        <v>#REF!</v>
      </c>
      <c r="AL17" s="110" t="e">
        <f t="shared" si="12"/>
        <v>#REF!</v>
      </c>
      <c r="AM17" s="111" t="e">
        <f t="shared" si="13"/>
        <v>#REF!</v>
      </c>
      <c r="AN17" s="112" t="e">
        <f t="shared" si="14"/>
        <v>#REF!</v>
      </c>
      <c r="AO17" s="112" t="e">
        <f t="shared" si="15"/>
        <v>#REF!</v>
      </c>
      <c r="AP17" s="94" t="e">
        <f>#REF!</f>
        <v>#REF!</v>
      </c>
      <c r="AQ17" s="113" t="e">
        <f>#REF!</f>
        <v>#REF!</v>
      </c>
      <c r="AR17" s="113" t="e">
        <f t="shared" si="16"/>
        <v>#REF!</v>
      </c>
      <c r="AS17" s="114" t="e">
        <f t="shared" si="17"/>
        <v>#REF!</v>
      </c>
      <c r="AT17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95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94" t="e">
        <f>#REF!</f>
        <v>#REF!</v>
      </c>
      <c r="AW17" s="94" t="e">
        <f>#REF!</f>
        <v>#REF!</v>
      </c>
      <c r="AX17" s="94" t="str">
        <f t="shared" si="18"/>
        <v/>
      </c>
      <c r="AY17" s="94" t="str">
        <f t="shared" si="19"/>
        <v/>
      </c>
      <c r="AZ17" s="94" t="str">
        <f t="shared" si="20"/>
        <v/>
      </c>
      <c r="BA17" s="94" t="str">
        <f t="shared" si="21"/>
        <v/>
      </c>
      <c r="BB17" s="94"/>
      <c r="BC17" s="94"/>
    </row>
    <row r="18" spans="1:55" ht="15.75" customHeight="1" x14ac:dyDescent="0.2">
      <c r="A18" s="98">
        <v>17</v>
      </c>
      <c r="B18" s="99" t="e">
        <f>#REF!</f>
        <v>#REF!</v>
      </c>
      <c r="C18" s="100" t="e">
        <f>#REF!</f>
        <v>#REF!</v>
      </c>
      <c r="D18" s="99" t="e">
        <f>#REF!</f>
        <v>#REF!</v>
      </c>
      <c r="E18" s="101" t="e">
        <f>#REF!</f>
        <v>#REF!</v>
      </c>
      <c r="F18" s="116" t="e">
        <f t="shared" si="1"/>
        <v>#REF!</v>
      </c>
      <c r="G18" s="117" t="e">
        <f t="shared" si="2"/>
        <v>#REF!</v>
      </c>
      <c r="H18" s="118" t="e">
        <f>IF(#REF!=TRUE,"",TEXT(F18,"dd"))</f>
        <v>#REF!</v>
      </c>
      <c r="I18" s="119" t="e">
        <f t="shared" si="3"/>
        <v>#REF!</v>
      </c>
      <c r="J18" s="119" t="e">
        <f t="shared" si="4"/>
        <v>#REF!</v>
      </c>
      <c r="K18" s="119" t="e">
        <f>IF(#REF!=TRUE,"",TEXT(G18,"dd"))</f>
        <v>#REF!</v>
      </c>
      <c r="L18" s="119" t="e">
        <f t="shared" si="5"/>
        <v>#REF!</v>
      </c>
      <c r="M18" s="120" t="e">
        <f t="shared" si="6"/>
        <v>#REF!</v>
      </c>
      <c r="N18" s="87" t="e">
        <f>#REF!</f>
        <v>#REF!</v>
      </c>
      <c r="O18" s="87" t="e">
        <f>#REF!</f>
        <v>#REF!</v>
      </c>
      <c r="P18" s="87" t="e">
        <f t="shared" si="7"/>
        <v>#REF!</v>
      </c>
      <c r="Q18" s="87" t="e">
        <f>CONCATENATE(IF(ISBLANK($W$30),"             ",$W$30),"-",IF(#REF!=TRUE,TEXT(F18,"___.mm.yyyy"),TEXT(F18,"dd.mm.yyyy")))</f>
        <v>#REF!</v>
      </c>
      <c r="R18" s="87" t="e">
        <f t="shared" si="8"/>
        <v>#REF!</v>
      </c>
      <c r="S18" s="87" t="e">
        <f t="shared" si="9"/>
        <v>#REF!</v>
      </c>
      <c r="T18" s="87" t="e">
        <f t="shared" si="10"/>
        <v>#REF!</v>
      </c>
      <c r="U18" s="130" t="e">
        <f>CONCATENATE(V17,IF(ISBLANK(W17),"          ",TEXT(W17," от dd.mm.yyyy" )))</f>
        <v>#REF!</v>
      </c>
      <c r="V18" s="91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31" t="str">
        <f>IF(SUM(W21:W22)&gt;0,"","(ненужное зачеркнуть)")</f>
        <v/>
      </c>
      <c r="X18" s="90" t="str">
        <f>CONCATENATE("18: ",IF(ISTEXT(Y18),Y18,"-"))</f>
        <v>18: 0</v>
      </c>
      <c r="Y18" s="91" t="str">
        <f t="shared" si="0"/>
        <v>0</v>
      </c>
      <c r="Z18" s="91">
        <f>X441</f>
        <v>0</v>
      </c>
      <c r="AA18" s="91">
        <f>X430</f>
        <v>0</v>
      </c>
      <c r="AB18" s="91">
        <f>X445</f>
        <v>0</v>
      </c>
      <c r="AC18" s="91">
        <f>X434</f>
        <v>0</v>
      </c>
      <c r="AD18" s="91">
        <f>X437</f>
        <v>0</v>
      </c>
      <c r="AE18" s="469" t="e">
        <f>#REF!</f>
        <v>#REF!</v>
      </c>
      <c r="AF18" s="190"/>
      <c r="AG18" s="190"/>
      <c r="AH18" s="122"/>
      <c r="AI18" s="108" t="e">
        <f>#REF!</f>
        <v>#REF!</v>
      </c>
      <c r="AJ18" s="109" t="e">
        <f>#REF!</f>
        <v>#REF!</v>
      </c>
      <c r="AK18" s="109" t="e">
        <f t="shared" si="11"/>
        <v>#REF!</v>
      </c>
      <c r="AL18" s="110" t="e">
        <f t="shared" si="12"/>
        <v>#REF!</v>
      </c>
      <c r="AM18" s="111" t="e">
        <f t="shared" si="13"/>
        <v>#REF!</v>
      </c>
      <c r="AN18" s="112" t="e">
        <f t="shared" si="14"/>
        <v>#REF!</v>
      </c>
      <c r="AO18" s="112" t="e">
        <f t="shared" si="15"/>
        <v>#REF!</v>
      </c>
      <c r="AP18" s="94" t="e">
        <f>#REF!</f>
        <v>#REF!</v>
      </c>
      <c r="AQ18" s="113" t="e">
        <f>#REF!</f>
        <v>#REF!</v>
      </c>
      <c r="AR18" s="113" t="e">
        <f t="shared" si="16"/>
        <v>#REF!</v>
      </c>
      <c r="AS18" s="114" t="e">
        <f t="shared" si="17"/>
        <v>#REF!</v>
      </c>
      <c r="AT18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95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94" t="e">
        <f>#REF!</f>
        <v>#REF!</v>
      </c>
      <c r="AW18" s="94" t="e">
        <f>#REF!</f>
        <v>#REF!</v>
      </c>
      <c r="AX18" s="94" t="str">
        <f t="shared" si="18"/>
        <v/>
      </c>
      <c r="AY18" s="94" t="str">
        <f t="shared" si="19"/>
        <v/>
      </c>
      <c r="AZ18" s="94" t="str">
        <f t="shared" si="20"/>
        <v/>
      </c>
      <c r="BA18" s="94" t="str">
        <f t="shared" si="21"/>
        <v/>
      </c>
      <c r="BB18" s="94"/>
      <c r="BC18" s="94"/>
    </row>
    <row r="19" spans="1:55" ht="15.75" customHeight="1" x14ac:dyDescent="0.2">
      <c r="A19" s="98">
        <v>18</v>
      </c>
      <c r="B19" s="99" t="e">
        <f>#REF!</f>
        <v>#REF!</v>
      </c>
      <c r="C19" s="100" t="e">
        <f>#REF!</f>
        <v>#REF!</v>
      </c>
      <c r="D19" s="99" t="e">
        <f>#REF!</f>
        <v>#REF!</v>
      </c>
      <c r="E19" s="101" t="e">
        <f>#REF!</f>
        <v>#REF!</v>
      </c>
      <c r="F19" s="116" t="e">
        <f t="shared" si="1"/>
        <v>#REF!</v>
      </c>
      <c r="G19" s="117" t="e">
        <f t="shared" si="2"/>
        <v>#REF!</v>
      </c>
      <c r="H19" s="118" t="e">
        <f>IF(#REF!=TRUE,"",TEXT(F19,"dd"))</f>
        <v>#REF!</v>
      </c>
      <c r="I19" s="119" t="e">
        <f t="shared" si="3"/>
        <v>#REF!</v>
      </c>
      <c r="J19" s="119" t="e">
        <f t="shared" si="4"/>
        <v>#REF!</v>
      </c>
      <c r="K19" s="119" t="e">
        <f>IF(#REF!=TRUE,"",TEXT(G19,"dd"))</f>
        <v>#REF!</v>
      </c>
      <c r="L19" s="119" t="e">
        <f t="shared" si="5"/>
        <v>#REF!</v>
      </c>
      <c r="M19" s="120" t="e">
        <f t="shared" si="6"/>
        <v>#REF!</v>
      </c>
      <c r="N19" s="87" t="e">
        <f>#REF!</f>
        <v>#REF!</v>
      </c>
      <c r="O19" s="87" t="e">
        <f>#REF!</f>
        <v>#REF!</v>
      </c>
      <c r="P19" s="87" t="e">
        <f t="shared" si="7"/>
        <v>#REF!</v>
      </c>
      <c r="Q19" s="87" t="e">
        <f>CONCATENATE(IF(ISBLANK($W$30),"             ",$W$30),"-",IF(#REF!=TRUE,TEXT(F19,"___.mm.yyyy"),TEXT(F19,"dd.mm.yyyy")))</f>
        <v>#REF!</v>
      </c>
      <c r="R19" s="87" t="e">
        <f t="shared" si="8"/>
        <v>#REF!</v>
      </c>
      <c r="S19" s="87" t="e">
        <f t="shared" si="9"/>
        <v>#REF!</v>
      </c>
      <c r="T19" s="87" t="e">
        <f t="shared" si="10"/>
        <v>#REF!</v>
      </c>
      <c r="U19" s="123" t="e">
        <f>CONCATENATE(U15,IF(ISTEXT(U17),"; ",""),U17)</f>
        <v>#REF!</v>
      </c>
      <c r="V19" s="132" t="e">
        <f>CONCATENATE(U20,IF(ISBLANK(V20),"","; "),V20)</f>
        <v>#REF!</v>
      </c>
      <c r="W19" s="133" t="str">
        <f>IF(SUM(W21:W22)&gt;0,"СНИЛС","Лицензионная карточка")</f>
        <v>СНИЛС</v>
      </c>
      <c r="X19" s="90" t="str">
        <f>CONCATENATE("19: ",IF(ISTEXT(Y19),Y19,"-"))</f>
        <v>19: 0</v>
      </c>
      <c r="Y19" s="91" t="str">
        <f t="shared" si="0"/>
        <v>0</v>
      </c>
      <c r="Z19" s="91">
        <f>X463</f>
        <v>0</v>
      </c>
      <c r="AA19" s="91">
        <f>X452</f>
        <v>0</v>
      </c>
      <c r="AB19" s="91">
        <f>X467</f>
        <v>0</v>
      </c>
      <c r="AC19" s="91">
        <f>X456</f>
        <v>0</v>
      </c>
      <c r="AD19" s="91">
        <f>X459</f>
        <v>0</v>
      </c>
      <c r="AE19" s="470" t="s">
        <v>212</v>
      </c>
      <c r="AF19" s="190"/>
      <c r="AG19" s="190"/>
      <c r="AH19" s="122"/>
      <c r="AI19" s="108" t="e">
        <f>#REF!</f>
        <v>#REF!</v>
      </c>
      <c r="AJ19" s="109" t="e">
        <f>#REF!</f>
        <v>#REF!</v>
      </c>
      <c r="AK19" s="109" t="e">
        <f t="shared" si="11"/>
        <v>#REF!</v>
      </c>
      <c r="AL19" s="110" t="e">
        <f t="shared" si="12"/>
        <v>#REF!</v>
      </c>
      <c r="AM19" s="111" t="e">
        <f t="shared" si="13"/>
        <v>#REF!</v>
      </c>
      <c r="AN19" s="112" t="e">
        <f t="shared" si="14"/>
        <v>#REF!</v>
      </c>
      <c r="AO19" s="112" t="e">
        <f t="shared" si="15"/>
        <v>#REF!</v>
      </c>
      <c r="AP19" s="94" t="e">
        <f>#REF!</f>
        <v>#REF!</v>
      </c>
      <c r="AQ19" s="113" t="e">
        <f>#REF!</f>
        <v>#REF!</v>
      </c>
      <c r="AR19" s="113" t="e">
        <f t="shared" si="16"/>
        <v>#REF!</v>
      </c>
      <c r="AS19" s="114" t="e">
        <f t="shared" si="17"/>
        <v>#REF!</v>
      </c>
      <c r="AT19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95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94" t="e">
        <f>#REF!</f>
        <v>#REF!</v>
      </c>
      <c r="AW19" s="94" t="e">
        <f>#REF!</f>
        <v>#REF!</v>
      </c>
      <c r="AX19" s="94" t="str">
        <f t="shared" si="18"/>
        <v/>
      </c>
      <c r="AY19" s="94" t="str">
        <f t="shared" si="19"/>
        <v/>
      </c>
      <c r="AZ19" s="94" t="str">
        <f t="shared" si="20"/>
        <v/>
      </c>
      <c r="BA19" s="94" t="str">
        <f t="shared" si="21"/>
        <v/>
      </c>
      <c r="BB19" s="94"/>
      <c r="BC19" s="94"/>
    </row>
    <row r="20" spans="1:55" ht="15.75" customHeight="1" x14ac:dyDescent="0.2">
      <c r="A20" s="98">
        <v>19</v>
      </c>
      <c r="B20" s="99" t="e">
        <f>#REF!</f>
        <v>#REF!</v>
      </c>
      <c r="C20" s="100" t="e">
        <f>#REF!</f>
        <v>#REF!</v>
      </c>
      <c r="D20" s="99" t="e">
        <f>#REF!</f>
        <v>#REF!</v>
      </c>
      <c r="E20" s="101" t="e">
        <f>#REF!</f>
        <v>#REF!</v>
      </c>
      <c r="F20" s="116" t="e">
        <f t="shared" si="1"/>
        <v>#REF!</v>
      </c>
      <c r="G20" s="117" t="e">
        <f t="shared" si="2"/>
        <v>#REF!</v>
      </c>
      <c r="H20" s="118" t="e">
        <f>IF(#REF!=TRUE,"",TEXT(F20,"dd"))</f>
        <v>#REF!</v>
      </c>
      <c r="I20" s="119" t="e">
        <f t="shared" si="3"/>
        <v>#REF!</v>
      </c>
      <c r="J20" s="119" t="e">
        <f t="shared" si="4"/>
        <v>#REF!</v>
      </c>
      <c r="K20" s="119" t="e">
        <f>IF(#REF!=TRUE,"",TEXT(G20,"dd"))</f>
        <v>#REF!</v>
      </c>
      <c r="L20" s="119" t="e">
        <f t="shared" si="5"/>
        <v>#REF!</v>
      </c>
      <c r="M20" s="120" t="e">
        <f t="shared" si="6"/>
        <v>#REF!</v>
      </c>
      <c r="N20" s="87" t="e">
        <f>#REF!</f>
        <v>#REF!</v>
      </c>
      <c r="O20" s="87" t="e">
        <f>#REF!</f>
        <v>#REF!</v>
      </c>
      <c r="P20" s="87" t="e">
        <f t="shared" si="7"/>
        <v>#REF!</v>
      </c>
      <c r="Q20" s="87" t="e">
        <f>CONCATENATE(IF(ISBLANK($W$30),"             ",$W$30),"-",IF(#REF!=TRUE,TEXT(F20,"___.mm.yyyy"),TEXT(F20,"dd.mm.yyyy")))</f>
        <v>#REF!</v>
      </c>
      <c r="R20" s="87" t="e">
        <f t="shared" si="8"/>
        <v>#REF!</v>
      </c>
      <c r="S20" s="87" t="e">
        <f t="shared" si="9"/>
        <v>#REF!</v>
      </c>
      <c r="T20" s="87" t="e">
        <f t="shared" si="10"/>
        <v>#REF!</v>
      </c>
      <c r="U20" s="123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4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34" t="e">
        <f>IF(SUM(W21:W22)&gt;0,V19,"стандартная, ограниченная")</f>
        <v>#REF!</v>
      </c>
      <c r="X20" s="90" t="str">
        <f>CONCATENATE("20: ",IF(ISTEXT(Y20),Y20,"-"))</f>
        <v>20: 0</v>
      </c>
      <c r="Y20" s="91" t="str">
        <f t="shared" si="0"/>
        <v>0</v>
      </c>
      <c r="Z20" s="91">
        <f>X485</f>
        <v>0</v>
      </c>
      <c r="AA20" s="91">
        <f>X474</f>
        <v>0</v>
      </c>
      <c r="AB20" s="91">
        <f>X489</f>
        <v>0</v>
      </c>
      <c r="AC20" s="91">
        <f>X478</f>
        <v>0</v>
      </c>
      <c r="AD20" s="91">
        <f>X481</f>
        <v>0</v>
      </c>
      <c r="AE20" s="87" t="e">
        <f>#REF!</f>
        <v>#REF!</v>
      </c>
      <c r="AF20" s="469" t="e">
        <f>#REF!</f>
        <v>#REF!</v>
      </c>
      <c r="AG20" s="190"/>
      <c r="AH20" s="122"/>
      <c r="AI20" s="108" t="e">
        <f>#REF!</f>
        <v>#REF!</v>
      </c>
      <c r="AJ20" s="109" t="e">
        <f>#REF!</f>
        <v>#REF!</v>
      </c>
      <c r="AK20" s="109" t="e">
        <f t="shared" si="11"/>
        <v>#REF!</v>
      </c>
      <c r="AL20" s="110" t="e">
        <f t="shared" si="12"/>
        <v>#REF!</v>
      </c>
      <c r="AM20" s="111" t="e">
        <f t="shared" si="13"/>
        <v>#REF!</v>
      </c>
      <c r="AN20" s="112" t="e">
        <f t="shared" si="14"/>
        <v>#REF!</v>
      </c>
      <c r="AO20" s="112" t="e">
        <f t="shared" si="15"/>
        <v>#REF!</v>
      </c>
      <c r="AP20" s="94" t="e">
        <f>#REF!</f>
        <v>#REF!</v>
      </c>
      <c r="AQ20" s="113" t="e">
        <f>#REF!</f>
        <v>#REF!</v>
      </c>
      <c r="AR20" s="113" t="e">
        <f t="shared" si="16"/>
        <v>#REF!</v>
      </c>
      <c r="AS20" s="114" t="e">
        <f t="shared" si="17"/>
        <v>#REF!</v>
      </c>
      <c r="AT20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95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94" t="e">
        <f>#REF!</f>
        <v>#REF!</v>
      </c>
      <c r="AW20" s="94" t="e">
        <f>#REF!</f>
        <v>#REF!</v>
      </c>
      <c r="AX20" s="94" t="str">
        <f t="shared" si="18"/>
        <v/>
      </c>
      <c r="AY20" s="94" t="str">
        <f t="shared" si="19"/>
        <v/>
      </c>
      <c r="AZ20" s="94" t="str">
        <f t="shared" si="20"/>
        <v/>
      </c>
      <c r="BA20" s="94" t="str">
        <f t="shared" si="21"/>
        <v/>
      </c>
      <c r="BB20" s="94"/>
      <c r="BC20" s="94"/>
    </row>
    <row r="21" spans="1:55" ht="15.75" customHeight="1" x14ac:dyDescent="0.2">
      <c r="A21" s="98">
        <v>20</v>
      </c>
      <c r="B21" s="99" t="e">
        <f>#REF!</f>
        <v>#REF!</v>
      </c>
      <c r="C21" s="100" t="e">
        <f>#REF!</f>
        <v>#REF!</v>
      </c>
      <c r="D21" s="99" t="e">
        <f>#REF!</f>
        <v>#REF!</v>
      </c>
      <c r="E21" s="101" t="e">
        <f>#REF!</f>
        <v>#REF!</v>
      </c>
      <c r="F21" s="116" t="e">
        <f t="shared" si="1"/>
        <v>#REF!</v>
      </c>
      <c r="G21" s="117" t="e">
        <f t="shared" si="2"/>
        <v>#REF!</v>
      </c>
      <c r="H21" s="118" t="e">
        <f>IF(#REF!=TRUE,"",TEXT(F21,"dd"))</f>
        <v>#REF!</v>
      </c>
      <c r="I21" s="119" t="e">
        <f t="shared" si="3"/>
        <v>#REF!</v>
      </c>
      <c r="J21" s="119" t="e">
        <f t="shared" si="4"/>
        <v>#REF!</v>
      </c>
      <c r="K21" s="119" t="e">
        <f>IF(#REF!=TRUE,"",TEXT(G21,"dd"))</f>
        <v>#REF!</v>
      </c>
      <c r="L21" s="119" t="e">
        <f t="shared" si="5"/>
        <v>#REF!</v>
      </c>
      <c r="M21" s="120" t="e">
        <f t="shared" si="6"/>
        <v>#REF!</v>
      </c>
      <c r="N21" s="87" t="e">
        <f>#REF!</f>
        <v>#REF!</v>
      </c>
      <c r="O21" s="87" t="e">
        <f>#REF!</f>
        <v>#REF!</v>
      </c>
      <c r="P21" s="87" t="e">
        <f t="shared" si="7"/>
        <v>#REF!</v>
      </c>
      <c r="Q21" s="87" t="e">
        <f>CONCATENATE(IF(ISBLANK($W$30),"             ",$W$30),"-",IF(#REF!=TRUE,TEXT(F21,"___.mm.yyyy"),TEXT(F21,"dd.mm.yyyy")))</f>
        <v>#REF!</v>
      </c>
      <c r="R21" s="87" t="e">
        <f t="shared" si="8"/>
        <v>#REF!</v>
      </c>
      <c r="S21" s="87" t="e">
        <f t="shared" si="9"/>
        <v>#REF!</v>
      </c>
      <c r="T21" s="87" t="e">
        <f t="shared" si="10"/>
        <v>#REF!</v>
      </c>
      <c r="U21" s="480" t="e">
        <f>CONCATENATE(U16,IF(ISBLANK(V17),"","; "),U18)</f>
        <v>#REF!</v>
      </c>
      <c r="V21" s="190"/>
      <c r="W21" s="135">
        <f>IF(ISBLANK(U20),0,1)</f>
        <v>1</v>
      </c>
      <c r="X21" s="90" t="str">
        <f>CONCATENATE("21: ",IF(ISTEXT(Y21),Y21,"-"))</f>
        <v>21: 0</v>
      </c>
      <c r="Y21" s="91" t="str">
        <f t="shared" si="0"/>
        <v>0</v>
      </c>
      <c r="Z21" s="91">
        <f>X507</f>
        <v>0</v>
      </c>
      <c r="AA21" s="91">
        <f>X496</f>
        <v>0</v>
      </c>
      <c r="AB21" s="91">
        <f>X511</f>
        <v>0</v>
      </c>
      <c r="AC21" s="91">
        <f>X500</f>
        <v>0</v>
      </c>
      <c r="AD21" s="91">
        <f>X503</f>
        <v>0</v>
      </c>
      <c r="AE21" s="87" t="e">
        <f>#REF!</f>
        <v>#REF!</v>
      </c>
      <c r="AF21" s="469" t="e">
        <f>#REF!</f>
        <v>#REF!</v>
      </c>
      <c r="AG21" s="190"/>
      <c r="AH21" s="122"/>
      <c r="AI21" s="108" t="e">
        <f>#REF!</f>
        <v>#REF!</v>
      </c>
      <c r="AJ21" s="109" t="e">
        <f>#REF!</f>
        <v>#REF!</v>
      </c>
      <c r="AK21" s="109" t="e">
        <f t="shared" si="11"/>
        <v>#REF!</v>
      </c>
      <c r="AL21" s="110" t="e">
        <f t="shared" si="12"/>
        <v>#REF!</v>
      </c>
      <c r="AM21" s="111" t="e">
        <f t="shared" si="13"/>
        <v>#REF!</v>
      </c>
      <c r="AN21" s="112" t="e">
        <f t="shared" si="14"/>
        <v>#REF!</v>
      </c>
      <c r="AO21" s="112" t="e">
        <f t="shared" si="15"/>
        <v>#REF!</v>
      </c>
      <c r="AP21" s="94" t="e">
        <f>#REF!</f>
        <v>#REF!</v>
      </c>
      <c r="AQ21" s="113" t="e">
        <f>#REF!</f>
        <v>#REF!</v>
      </c>
      <c r="AR21" s="113" t="e">
        <f t="shared" si="16"/>
        <v>#REF!</v>
      </c>
      <c r="AS21" s="114" t="e">
        <f t="shared" si="17"/>
        <v>#REF!</v>
      </c>
      <c r="AT21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95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94" t="e">
        <f>#REF!</f>
        <v>#REF!</v>
      </c>
      <c r="AW21" s="94" t="e">
        <f>#REF!</f>
        <v>#REF!</v>
      </c>
      <c r="AX21" s="94" t="str">
        <f t="shared" si="18"/>
        <v/>
      </c>
      <c r="AY21" s="94" t="str">
        <f t="shared" si="19"/>
        <v/>
      </c>
      <c r="AZ21" s="94" t="str">
        <f t="shared" si="20"/>
        <v/>
      </c>
      <c r="BA21" s="94" t="str">
        <f t="shared" si="21"/>
        <v/>
      </c>
      <c r="BB21" s="94"/>
      <c r="BC21" s="94"/>
    </row>
    <row r="22" spans="1:55" ht="15.75" customHeight="1" x14ac:dyDescent="0.2">
      <c r="A22" s="98">
        <v>21</v>
      </c>
      <c r="B22" s="99" t="e">
        <f>#REF!</f>
        <v>#REF!</v>
      </c>
      <c r="C22" s="100" t="e">
        <f>#REF!</f>
        <v>#REF!</v>
      </c>
      <c r="D22" s="99" t="e">
        <f>#REF!</f>
        <v>#REF!</v>
      </c>
      <c r="E22" s="101" t="e">
        <f>#REF!</f>
        <v>#REF!</v>
      </c>
      <c r="F22" s="116" t="e">
        <f t="shared" si="1"/>
        <v>#REF!</v>
      </c>
      <c r="G22" s="117" t="e">
        <f t="shared" si="2"/>
        <v>#REF!</v>
      </c>
      <c r="H22" s="118" t="e">
        <f>IF(#REF!=TRUE,"",TEXT(F22,"dd"))</f>
        <v>#REF!</v>
      </c>
      <c r="I22" s="119" t="e">
        <f t="shared" si="3"/>
        <v>#REF!</v>
      </c>
      <c r="J22" s="119" t="e">
        <f t="shared" si="4"/>
        <v>#REF!</v>
      </c>
      <c r="K22" s="119" t="e">
        <f>IF(#REF!=TRUE,"",TEXT(G22,"dd"))</f>
        <v>#REF!</v>
      </c>
      <c r="L22" s="119" t="e">
        <f t="shared" si="5"/>
        <v>#REF!</v>
      </c>
      <c r="M22" s="120" t="e">
        <f t="shared" si="6"/>
        <v>#REF!</v>
      </c>
      <c r="N22" s="87" t="e">
        <f>#REF!</f>
        <v>#REF!</v>
      </c>
      <c r="O22" s="87" t="e">
        <f>#REF!</f>
        <v>#REF!</v>
      </c>
      <c r="P22" s="87" t="e">
        <f t="shared" si="7"/>
        <v>#REF!</v>
      </c>
      <c r="Q22" s="87" t="e">
        <f>CONCATENATE(IF(ISBLANK($W$30),"             ",$W$30),"-",IF(#REF!=TRUE,TEXT(F22,"___.mm.yyyy"),TEXT(F22,"dd.mm.yyyy")))</f>
        <v>#REF!</v>
      </c>
      <c r="R22" s="87" t="e">
        <f t="shared" si="8"/>
        <v>#REF!</v>
      </c>
      <c r="S22" s="87" t="e">
        <f t="shared" si="9"/>
        <v>#REF!</v>
      </c>
      <c r="T22" s="87" t="e">
        <f t="shared" si="10"/>
        <v>#REF!</v>
      </c>
      <c r="U22" s="136" t="str">
        <f>IF(SUM(W21:W22)&gt;0,"СНИЛС","")</f>
        <v>СНИЛС</v>
      </c>
      <c r="V22" s="137" t="e">
        <f>CONCATENATE("1.  ",U20,IF(ISBLANK(V20),"",";
2.  "),V20)</f>
        <v>#REF!</v>
      </c>
      <c r="W22" s="138">
        <f>IF(ISBLANK(V20),0,1)</f>
        <v>1</v>
      </c>
      <c r="X22" s="90" t="str">
        <f>CONCATENATE("22: ",IF(ISTEXT(Y22),Y22,"-"))</f>
        <v>22: 0</v>
      </c>
      <c r="Y22" s="91" t="str">
        <f t="shared" si="0"/>
        <v>0</v>
      </c>
      <c r="Z22" s="91">
        <f>X529</f>
        <v>0</v>
      </c>
      <c r="AA22" s="91">
        <f>X518</f>
        <v>0</v>
      </c>
      <c r="AB22" s="91">
        <f>X533</f>
        <v>0</v>
      </c>
      <c r="AC22" s="91">
        <f>X522</f>
        <v>0</v>
      </c>
      <c r="AD22" s="91">
        <f>X525</f>
        <v>0</v>
      </c>
      <c r="AE22" s="87" t="e">
        <f>#REF!</f>
        <v>#REF!</v>
      </c>
      <c r="AF22" s="469" t="e">
        <f>#REF!</f>
        <v>#REF!</v>
      </c>
      <c r="AG22" s="190"/>
      <c r="AH22" s="122"/>
      <c r="AI22" s="108" t="e">
        <f>#REF!</f>
        <v>#REF!</v>
      </c>
      <c r="AJ22" s="109" t="e">
        <f>#REF!</f>
        <v>#REF!</v>
      </c>
      <c r="AK22" s="109" t="e">
        <f t="shared" si="11"/>
        <v>#REF!</v>
      </c>
      <c r="AL22" s="110" t="e">
        <f t="shared" si="12"/>
        <v>#REF!</v>
      </c>
      <c r="AM22" s="111" t="e">
        <f t="shared" si="13"/>
        <v>#REF!</v>
      </c>
      <c r="AN22" s="112" t="e">
        <f t="shared" si="14"/>
        <v>#REF!</v>
      </c>
      <c r="AO22" s="112" t="e">
        <f t="shared" si="15"/>
        <v>#REF!</v>
      </c>
      <c r="AP22" s="94" t="e">
        <f>#REF!</f>
        <v>#REF!</v>
      </c>
      <c r="AQ22" s="113" t="e">
        <f>#REF!</f>
        <v>#REF!</v>
      </c>
      <c r="AR22" s="113" t="e">
        <f t="shared" si="16"/>
        <v>#REF!</v>
      </c>
      <c r="AS22" s="114" t="e">
        <f t="shared" si="17"/>
        <v>#REF!</v>
      </c>
      <c r="AT2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95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94" t="e">
        <f>#REF!</f>
        <v>#REF!</v>
      </c>
      <c r="AW22" s="94" t="e">
        <f>#REF!</f>
        <v>#REF!</v>
      </c>
      <c r="AX22" s="94" t="str">
        <f t="shared" si="18"/>
        <v/>
      </c>
      <c r="AY22" s="94" t="str">
        <f t="shared" si="19"/>
        <v/>
      </c>
      <c r="AZ22" s="94" t="str">
        <f t="shared" si="20"/>
        <v/>
      </c>
      <c r="BA22" s="94" t="str">
        <f t="shared" si="21"/>
        <v/>
      </c>
      <c r="BB22" s="94"/>
      <c r="BC22" s="94"/>
    </row>
    <row r="23" spans="1:55" ht="15.75" customHeight="1" x14ac:dyDescent="0.2">
      <c r="A23" s="98">
        <v>22</v>
      </c>
      <c r="B23" s="99" t="e">
        <f>#REF!</f>
        <v>#REF!</v>
      </c>
      <c r="C23" s="100" t="e">
        <f>#REF!</f>
        <v>#REF!</v>
      </c>
      <c r="D23" s="99" t="e">
        <f>#REF!</f>
        <v>#REF!</v>
      </c>
      <c r="E23" s="101" t="e">
        <f>#REF!</f>
        <v>#REF!</v>
      </c>
      <c r="F23" s="116" t="e">
        <f t="shared" si="1"/>
        <v>#REF!</v>
      </c>
      <c r="G23" s="117" t="e">
        <f t="shared" si="2"/>
        <v>#REF!</v>
      </c>
      <c r="H23" s="118" t="e">
        <f>IF(#REF!=TRUE,"",TEXT(F23,"dd"))</f>
        <v>#REF!</v>
      </c>
      <c r="I23" s="119" t="e">
        <f t="shared" si="3"/>
        <v>#REF!</v>
      </c>
      <c r="J23" s="119" t="e">
        <f t="shared" si="4"/>
        <v>#REF!</v>
      </c>
      <c r="K23" s="119" t="e">
        <f>IF(#REF!=TRUE,"",TEXT(G23,"dd"))</f>
        <v>#REF!</v>
      </c>
      <c r="L23" s="119" t="e">
        <f t="shared" si="5"/>
        <v>#REF!</v>
      </c>
      <c r="M23" s="120" t="e">
        <f t="shared" si="6"/>
        <v>#REF!</v>
      </c>
      <c r="N23" s="87" t="e">
        <f>#REF!</f>
        <v>#REF!</v>
      </c>
      <c r="O23" s="87" t="e">
        <f>#REF!</f>
        <v>#REF!</v>
      </c>
      <c r="P23" s="87" t="e">
        <f t="shared" si="7"/>
        <v>#REF!</v>
      </c>
      <c r="Q23" s="87" t="e">
        <f>CONCATENATE(IF(ISBLANK($W$30),"             ",$W$30),"-",IF(#REF!=TRUE,TEXT(F23,"___.mm.yyyy"),TEXT(F23,"dd.mm.yyyy")))</f>
        <v>#REF!</v>
      </c>
      <c r="R23" s="87" t="e">
        <f t="shared" si="8"/>
        <v>#REF!</v>
      </c>
      <c r="S23" s="87" t="e">
        <f t="shared" si="9"/>
        <v>#REF!</v>
      </c>
      <c r="T23" s="87" t="e">
        <f t="shared" si="10"/>
        <v>#REF!</v>
      </c>
      <c r="U23" s="139" t="s">
        <v>213</v>
      </c>
      <c r="V23" s="140" t="e">
        <f>IF(SUM(W21:W22)&gt;0,V22,"Регистрационный № ______________________")</f>
        <v>#REF!</v>
      </c>
      <c r="W23" s="141">
        <f>SUM(W21:W22)</f>
        <v>2</v>
      </c>
      <c r="X23" s="90" t="str">
        <f>CONCATENATE("23: ",IF(ISTEXT(Y23),Y23,"-"))</f>
        <v>23: 0</v>
      </c>
      <c r="Y23" s="91" t="str">
        <f t="shared" si="0"/>
        <v>0</v>
      </c>
      <c r="Z23" s="91">
        <f>X551</f>
        <v>0</v>
      </c>
      <c r="AA23" s="91">
        <f>X540</f>
        <v>0</v>
      </c>
      <c r="AB23" s="91">
        <f>X555</f>
        <v>0</v>
      </c>
      <c r="AC23" s="91">
        <f>X544</f>
        <v>0</v>
      </c>
      <c r="AD23" s="91">
        <f>X547</f>
        <v>0</v>
      </c>
      <c r="AE23" s="470" t="s">
        <v>214</v>
      </c>
      <c r="AF23" s="190"/>
      <c r="AG23" s="190"/>
      <c r="AH23" s="122"/>
      <c r="AI23" s="108" t="e">
        <f>#REF!</f>
        <v>#REF!</v>
      </c>
      <c r="AJ23" s="109" t="e">
        <f>#REF!</f>
        <v>#REF!</v>
      </c>
      <c r="AK23" s="109" t="e">
        <f t="shared" si="11"/>
        <v>#REF!</v>
      </c>
      <c r="AL23" s="110" t="e">
        <f t="shared" si="12"/>
        <v>#REF!</v>
      </c>
      <c r="AM23" s="111" t="e">
        <f t="shared" si="13"/>
        <v>#REF!</v>
      </c>
      <c r="AN23" s="112" t="e">
        <f t="shared" si="14"/>
        <v>#REF!</v>
      </c>
      <c r="AO23" s="112" t="e">
        <f t="shared" si="15"/>
        <v>#REF!</v>
      </c>
      <c r="AP23" s="94" t="e">
        <f>#REF!</f>
        <v>#REF!</v>
      </c>
      <c r="AQ23" s="113" t="e">
        <f>#REF!</f>
        <v>#REF!</v>
      </c>
      <c r="AR23" s="113" t="e">
        <f t="shared" si="16"/>
        <v>#REF!</v>
      </c>
      <c r="AS23" s="114" t="e">
        <f t="shared" si="17"/>
        <v>#REF!</v>
      </c>
      <c r="AT23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95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94" t="e">
        <f>#REF!</f>
        <v>#REF!</v>
      </c>
      <c r="AW23" s="94" t="e">
        <f>#REF!</f>
        <v>#REF!</v>
      </c>
      <c r="AX23" s="94" t="str">
        <f t="shared" si="18"/>
        <v/>
      </c>
      <c r="AY23" s="94" t="str">
        <f t="shared" si="19"/>
        <v/>
      </c>
      <c r="AZ23" s="94" t="str">
        <f t="shared" si="20"/>
        <v/>
      </c>
      <c r="BA23" s="94" t="str">
        <f t="shared" si="21"/>
        <v/>
      </c>
      <c r="BB23" s="94"/>
      <c r="BC23" s="94"/>
    </row>
    <row r="24" spans="1:55" ht="15.75" customHeight="1" x14ac:dyDescent="0.2">
      <c r="A24" s="98">
        <v>23</v>
      </c>
      <c r="B24" s="99" t="e">
        <f>#REF!</f>
        <v>#REF!</v>
      </c>
      <c r="C24" s="100" t="e">
        <f>#REF!</f>
        <v>#REF!</v>
      </c>
      <c r="D24" s="99" t="e">
        <f>#REF!</f>
        <v>#REF!</v>
      </c>
      <c r="E24" s="101" t="e">
        <f>#REF!</f>
        <v>#REF!</v>
      </c>
      <c r="F24" s="116" t="e">
        <f t="shared" si="1"/>
        <v>#REF!</v>
      </c>
      <c r="G24" s="117" t="e">
        <f t="shared" si="2"/>
        <v>#REF!</v>
      </c>
      <c r="H24" s="118" t="e">
        <f>IF(#REF!=TRUE,"",TEXT(F24,"dd"))</f>
        <v>#REF!</v>
      </c>
      <c r="I24" s="119" t="e">
        <f t="shared" si="3"/>
        <v>#REF!</v>
      </c>
      <c r="J24" s="119" t="e">
        <f t="shared" si="4"/>
        <v>#REF!</v>
      </c>
      <c r="K24" s="119" t="e">
        <f>IF(#REF!=TRUE,"",TEXT(G24,"dd"))</f>
        <v>#REF!</v>
      </c>
      <c r="L24" s="119" t="e">
        <f t="shared" si="5"/>
        <v>#REF!</v>
      </c>
      <c r="M24" s="120" t="e">
        <f t="shared" si="6"/>
        <v>#REF!</v>
      </c>
      <c r="N24" s="87" t="e">
        <f>#REF!</f>
        <v>#REF!</v>
      </c>
      <c r="O24" s="87" t="e">
        <f>#REF!</f>
        <v>#REF!</v>
      </c>
      <c r="P24" s="87" t="e">
        <f t="shared" si="7"/>
        <v>#REF!</v>
      </c>
      <c r="Q24" s="87" t="e">
        <f>CONCATENATE(IF(ISBLANK($W$30),"             ",$W$30),"-",IF(#REF!=TRUE,TEXT(F24,"___.mm.yyyy"),TEXT(F24,"dd.mm.yyyy")))</f>
        <v>#REF!</v>
      </c>
      <c r="R24" s="87" t="e">
        <f t="shared" si="8"/>
        <v>#REF!</v>
      </c>
      <c r="S24" s="87" t="e">
        <f t="shared" si="9"/>
        <v>#REF!</v>
      </c>
      <c r="T24" s="87" t="e">
        <f t="shared" si="10"/>
        <v>#REF!</v>
      </c>
      <c r="U24" s="142" t="e">
        <f>CONCATENATE(IF(ISBLANK(W24),"","ID - "),W24,IF(ISBLANK(W24),""," Водитель"))</f>
        <v>#REF!</v>
      </c>
      <c r="V24" s="143" t="e">
        <f>CONCATENATE(IF(ISBLANK(W24),"","ID - "),W24,IF(ISBLANK(W24),""," Машинист"))</f>
        <v>#REF!</v>
      </c>
      <c r="W24" s="144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90" t="str">
        <f>CONCATENATE("24: ",IF(ISTEXT(Y24),Y24,"-"))</f>
        <v>24: 0</v>
      </c>
      <c r="Y24" s="91" t="str">
        <f t="shared" si="0"/>
        <v>0</v>
      </c>
      <c r="Z24" s="91">
        <f>X573</f>
        <v>0</v>
      </c>
      <c r="AA24" s="91">
        <f>X562</f>
        <v>0</v>
      </c>
      <c r="AB24" s="91">
        <f>X577</f>
        <v>0</v>
      </c>
      <c r="AC24" s="91">
        <f>X566</f>
        <v>0</v>
      </c>
      <c r="AD24" s="91">
        <f>X569</f>
        <v>0</v>
      </c>
      <c r="AE24" s="87" t="e">
        <f>#REF!</f>
        <v>#REF!</v>
      </c>
      <c r="AF24" s="471" t="e">
        <f>#REF!</f>
        <v>#REF!</v>
      </c>
      <c r="AG24" s="190"/>
      <c r="AH24" s="122"/>
      <c r="AI24" s="108" t="e">
        <f>#REF!</f>
        <v>#REF!</v>
      </c>
      <c r="AJ24" s="109" t="e">
        <f>#REF!</f>
        <v>#REF!</v>
      </c>
      <c r="AK24" s="109" t="e">
        <f t="shared" si="11"/>
        <v>#REF!</v>
      </c>
      <c r="AL24" s="110" t="e">
        <f t="shared" si="12"/>
        <v>#REF!</v>
      </c>
      <c r="AM24" s="111" t="e">
        <f t="shared" si="13"/>
        <v>#REF!</v>
      </c>
      <c r="AN24" s="112" t="e">
        <f t="shared" si="14"/>
        <v>#REF!</v>
      </c>
      <c r="AO24" s="112" t="e">
        <f t="shared" si="15"/>
        <v>#REF!</v>
      </c>
      <c r="AP24" s="94" t="e">
        <f>#REF!</f>
        <v>#REF!</v>
      </c>
      <c r="AQ24" s="113" t="e">
        <f>#REF!</f>
        <v>#REF!</v>
      </c>
      <c r="AR24" s="113" t="e">
        <f t="shared" si="16"/>
        <v>#REF!</v>
      </c>
      <c r="AS24" s="114" t="e">
        <f t="shared" si="17"/>
        <v>#REF!</v>
      </c>
      <c r="AT24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95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94" t="e">
        <f>#REF!</f>
        <v>#REF!</v>
      </c>
      <c r="AW24" s="94" t="e">
        <f>#REF!</f>
        <v>#REF!</v>
      </c>
      <c r="AX24" s="94" t="str">
        <f t="shared" si="18"/>
        <v/>
      </c>
      <c r="AY24" s="94" t="str">
        <f t="shared" si="19"/>
        <v/>
      </c>
      <c r="AZ24" s="94" t="str">
        <f t="shared" si="20"/>
        <v/>
      </c>
      <c r="BA24" s="94" t="str">
        <f t="shared" si="21"/>
        <v/>
      </c>
      <c r="BB24" s="94"/>
      <c r="BC24" s="94"/>
    </row>
    <row r="25" spans="1:55" ht="15.75" customHeight="1" x14ac:dyDescent="0.2">
      <c r="A25" s="98">
        <v>24</v>
      </c>
      <c r="B25" s="99" t="e">
        <f>#REF!</f>
        <v>#REF!</v>
      </c>
      <c r="C25" s="100" t="e">
        <f>#REF!</f>
        <v>#REF!</v>
      </c>
      <c r="D25" s="99" t="e">
        <f>#REF!</f>
        <v>#REF!</v>
      </c>
      <c r="E25" s="101" t="e">
        <f>#REF!</f>
        <v>#REF!</v>
      </c>
      <c r="F25" s="116" t="e">
        <f t="shared" si="1"/>
        <v>#REF!</v>
      </c>
      <c r="G25" s="117" t="e">
        <f t="shared" si="2"/>
        <v>#REF!</v>
      </c>
      <c r="H25" s="118" t="e">
        <f>IF(#REF!=TRUE,"",TEXT(F25,"dd"))</f>
        <v>#REF!</v>
      </c>
      <c r="I25" s="119" t="e">
        <f t="shared" si="3"/>
        <v>#REF!</v>
      </c>
      <c r="J25" s="119" t="e">
        <f t="shared" si="4"/>
        <v>#REF!</v>
      </c>
      <c r="K25" s="119" t="e">
        <f>IF(#REF!=TRUE,"",TEXT(G25,"dd"))</f>
        <v>#REF!</v>
      </c>
      <c r="L25" s="119" t="e">
        <f t="shared" si="5"/>
        <v>#REF!</v>
      </c>
      <c r="M25" s="120" t="e">
        <f t="shared" si="6"/>
        <v>#REF!</v>
      </c>
      <c r="N25" s="87" t="e">
        <f>#REF!</f>
        <v>#REF!</v>
      </c>
      <c r="O25" s="87" t="e">
        <f>#REF!</f>
        <v>#REF!</v>
      </c>
      <c r="P25" s="87" t="e">
        <f t="shared" si="7"/>
        <v>#REF!</v>
      </c>
      <c r="Q25" s="87" t="e">
        <f>CONCATENATE(IF(ISBLANK($W$30),"             ",$W$30),"-",IF(#REF!=TRUE,TEXT(F25,"___.mm.yyyy"),TEXT(F25,"dd.mm.yyyy")))</f>
        <v>#REF!</v>
      </c>
      <c r="R25" s="87" t="e">
        <f t="shared" si="8"/>
        <v>#REF!</v>
      </c>
      <c r="S25" s="87" t="e">
        <f t="shared" si="9"/>
        <v>#REF!</v>
      </c>
      <c r="T25" s="87" t="e">
        <f t="shared" si="10"/>
        <v>#REF!</v>
      </c>
      <c r="U25" s="145" t="e">
        <f>CONCATENATE(IF(ISBLANK(W25),"","ID - "),W25,IF(ISBLANK(W25),""," Второй водитель"))</f>
        <v>#REF!</v>
      </c>
      <c r="V25" s="146" t="e">
        <f>CONCATENATE(IF(ISBLANK(W25),"","ID - "),W25,IF(ISBLANK(W25),""," Второй машинист"))</f>
        <v>#REF!</v>
      </c>
      <c r="W25" s="147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90" t="str">
        <f>CONCATENATE("25: ",IF(ISTEXT(Y25),Y25,"-"))</f>
        <v>25: 0</v>
      </c>
      <c r="Y25" s="91" t="str">
        <f t="shared" si="0"/>
        <v>0</v>
      </c>
      <c r="Z25" s="91">
        <f>X595</f>
        <v>0</v>
      </c>
      <c r="AA25" s="91">
        <f>X584</f>
        <v>0</v>
      </c>
      <c r="AB25" s="91">
        <f>X599</f>
        <v>0</v>
      </c>
      <c r="AC25" s="91">
        <f>X588</f>
        <v>0</v>
      </c>
      <c r="AD25" s="91">
        <f>X591</f>
        <v>0</v>
      </c>
      <c r="AE25" s="87" t="e">
        <f>#REF!</f>
        <v>#REF!</v>
      </c>
      <c r="AF25" s="471" t="e">
        <f>#REF!</f>
        <v>#REF!</v>
      </c>
      <c r="AG25" s="190"/>
      <c r="AH25" s="122"/>
      <c r="AI25" s="108" t="e">
        <f>#REF!</f>
        <v>#REF!</v>
      </c>
      <c r="AJ25" s="109" t="e">
        <f>#REF!</f>
        <v>#REF!</v>
      </c>
      <c r="AK25" s="109" t="e">
        <f t="shared" si="11"/>
        <v>#REF!</v>
      </c>
      <c r="AL25" s="110" t="e">
        <f t="shared" si="12"/>
        <v>#REF!</v>
      </c>
      <c r="AM25" s="111" t="e">
        <f t="shared" si="13"/>
        <v>#REF!</v>
      </c>
      <c r="AN25" s="112" t="e">
        <f t="shared" si="14"/>
        <v>#REF!</v>
      </c>
      <c r="AO25" s="112" t="e">
        <f t="shared" si="15"/>
        <v>#REF!</v>
      </c>
      <c r="AP25" s="94" t="e">
        <f>#REF!</f>
        <v>#REF!</v>
      </c>
      <c r="AQ25" s="113" t="e">
        <f>#REF!</f>
        <v>#REF!</v>
      </c>
      <c r="AR25" s="113" t="e">
        <f t="shared" si="16"/>
        <v>#REF!</v>
      </c>
      <c r="AS25" s="114" t="e">
        <f t="shared" si="17"/>
        <v>#REF!</v>
      </c>
      <c r="AT25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95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94" t="e">
        <f>#REF!</f>
        <v>#REF!</v>
      </c>
      <c r="AW25" s="94" t="e">
        <f>#REF!</f>
        <v>#REF!</v>
      </c>
      <c r="AX25" s="94" t="str">
        <f t="shared" si="18"/>
        <v/>
      </c>
      <c r="AY25" s="94" t="str">
        <f t="shared" si="19"/>
        <v/>
      </c>
      <c r="AZ25" s="94" t="str">
        <f t="shared" si="20"/>
        <v/>
      </c>
      <c r="BA25" s="94" t="str">
        <f t="shared" si="21"/>
        <v/>
      </c>
      <c r="BB25" s="94"/>
      <c r="BC25" s="94"/>
    </row>
    <row r="26" spans="1:55" ht="15.75" customHeight="1" x14ac:dyDescent="0.2">
      <c r="A26" s="98">
        <v>25</v>
      </c>
      <c r="B26" s="99" t="e">
        <f>#REF!</f>
        <v>#REF!</v>
      </c>
      <c r="C26" s="100" t="e">
        <f>#REF!</f>
        <v>#REF!</v>
      </c>
      <c r="D26" s="99" t="e">
        <f>#REF!</f>
        <v>#REF!</v>
      </c>
      <c r="E26" s="101" t="e">
        <f>#REF!</f>
        <v>#REF!</v>
      </c>
      <c r="F26" s="116" t="e">
        <f t="shared" si="1"/>
        <v>#REF!</v>
      </c>
      <c r="G26" s="117" t="e">
        <f t="shared" si="2"/>
        <v>#REF!</v>
      </c>
      <c r="H26" s="118" t="e">
        <f>IF(#REF!=TRUE,"",TEXT(F26,"dd"))</f>
        <v>#REF!</v>
      </c>
      <c r="I26" s="119" t="e">
        <f t="shared" si="3"/>
        <v>#REF!</v>
      </c>
      <c r="J26" s="119" t="e">
        <f t="shared" si="4"/>
        <v>#REF!</v>
      </c>
      <c r="K26" s="119" t="e">
        <f>IF(#REF!=TRUE,"",TEXT(G26,"dd"))</f>
        <v>#REF!</v>
      </c>
      <c r="L26" s="119" t="e">
        <f t="shared" si="5"/>
        <v>#REF!</v>
      </c>
      <c r="M26" s="120" t="e">
        <f t="shared" si="6"/>
        <v>#REF!</v>
      </c>
      <c r="N26" s="87" t="e">
        <f>#REF!</f>
        <v>#REF!</v>
      </c>
      <c r="O26" s="87" t="e">
        <f>#REF!</f>
        <v>#REF!</v>
      </c>
      <c r="P26" s="87" t="e">
        <f t="shared" si="7"/>
        <v>#REF!</v>
      </c>
      <c r="Q26" s="87" t="e">
        <f>CONCATENATE(IF(ISBLANK($W$30),"             ",$W$30),"-",IF(#REF!=TRUE,TEXT(F26,"___.mm.yyyy"),TEXT(F26,"dd.mm.yyyy")))</f>
        <v>#REF!</v>
      </c>
      <c r="R26" s="87" t="e">
        <f t="shared" si="8"/>
        <v>#REF!</v>
      </c>
      <c r="S26" s="87" t="e">
        <f t="shared" si="9"/>
        <v>#REF!</v>
      </c>
      <c r="T26" s="87" t="e">
        <f t="shared" si="10"/>
        <v>#REF!</v>
      </c>
      <c r="U26" s="145" t="e">
        <f>CONCATENATE(IF(ISBLANK(W26),"","ID - "),W26,IF(ISBLANK(W26),""," Автомобиль"))</f>
        <v>#REF!</v>
      </c>
      <c r="V26" s="146" t="e">
        <f>CONCATENATE(IF(ISBLANK(W26),"","ID - "),W26,IF(ISBLANK(W26),""," Машина"))</f>
        <v>#REF!</v>
      </c>
      <c r="W26" s="147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90" t="str">
        <f>CONCATENATE("26: ",IF(ISTEXT(Y26),Y26,"-"))</f>
        <v>26: 0</v>
      </c>
      <c r="Y26" s="91" t="str">
        <f t="shared" si="0"/>
        <v>0</v>
      </c>
      <c r="Z26" s="148">
        <f>X617</f>
        <v>0</v>
      </c>
      <c r="AA26" s="148">
        <f>X606</f>
        <v>0</v>
      </c>
      <c r="AB26" s="148">
        <f>X621</f>
        <v>0</v>
      </c>
      <c r="AC26" s="148">
        <f>X610</f>
        <v>0</v>
      </c>
      <c r="AD26" s="148">
        <f>X613</f>
        <v>0</v>
      </c>
      <c r="AE26" s="87" t="e">
        <f>#REF!</f>
        <v>#REF!</v>
      </c>
      <c r="AF26" s="471" t="e">
        <f>#REF!</f>
        <v>#REF!</v>
      </c>
      <c r="AG26" s="190"/>
      <c r="AH26" s="122"/>
      <c r="AI26" s="108" t="e">
        <f>#REF!</f>
        <v>#REF!</v>
      </c>
      <c r="AJ26" s="109" t="e">
        <f>#REF!</f>
        <v>#REF!</v>
      </c>
      <c r="AK26" s="109" t="e">
        <f t="shared" si="11"/>
        <v>#REF!</v>
      </c>
      <c r="AL26" s="110" t="e">
        <f t="shared" si="12"/>
        <v>#REF!</v>
      </c>
      <c r="AM26" s="111" t="e">
        <f t="shared" si="13"/>
        <v>#REF!</v>
      </c>
      <c r="AN26" s="112" t="e">
        <f t="shared" si="14"/>
        <v>#REF!</v>
      </c>
      <c r="AO26" s="112" t="e">
        <f t="shared" si="15"/>
        <v>#REF!</v>
      </c>
      <c r="AP26" s="94" t="e">
        <f>#REF!</f>
        <v>#REF!</v>
      </c>
      <c r="AQ26" s="113" t="e">
        <f>#REF!</f>
        <v>#REF!</v>
      </c>
      <c r="AR26" s="113" t="e">
        <f t="shared" si="16"/>
        <v>#REF!</v>
      </c>
      <c r="AS26" s="114" t="e">
        <f t="shared" si="17"/>
        <v>#REF!</v>
      </c>
      <c r="AT26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95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94" t="e">
        <f>#REF!</f>
        <v>#REF!</v>
      </c>
      <c r="AW26" s="94" t="e">
        <f>#REF!</f>
        <v>#REF!</v>
      </c>
      <c r="AX26" s="94" t="str">
        <f t="shared" si="18"/>
        <v/>
      </c>
      <c r="AY26" s="94" t="str">
        <f t="shared" si="19"/>
        <v/>
      </c>
      <c r="AZ26" s="94" t="str">
        <f t="shared" si="20"/>
        <v/>
      </c>
      <c r="BA26" s="94" t="str">
        <f t="shared" si="21"/>
        <v/>
      </c>
      <c r="BB26" s="94"/>
      <c r="BC26" s="94"/>
    </row>
    <row r="27" spans="1:55" ht="15.75" customHeight="1" x14ac:dyDescent="0.2">
      <c r="A27" s="98">
        <v>26</v>
      </c>
      <c r="B27" s="99" t="e">
        <f>#REF!</f>
        <v>#REF!</v>
      </c>
      <c r="C27" s="100" t="e">
        <f>#REF!</f>
        <v>#REF!</v>
      </c>
      <c r="D27" s="99" t="e">
        <f>#REF!</f>
        <v>#REF!</v>
      </c>
      <c r="E27" s="101" t="e">
        <f>#REF!</f>
        <v>#REF!</v>
      </c>
      <c r="F27" s="116" t="e">
        <f t="shared" si="1"/>
        <v>#REF!</v>
      </c>
      <c r="G27" s="117" t="e">
        <f t="shared" si="2"/>
        <v>#REF!</v>
      </c>
      <c r="H27" s="118" t="e">
        <f>IF(#REF!=TRUE,"",TEXT(F27,"dd"))</f>
        <v>#REF!</v>
      </c>
      <c r="I27" s="119" t="e">
        <f t="shared" si="3"/>
        <v>#REF!</v>
      </c>
      <c r="J27" s="119" t="e">
        <f t="shared" si="4"/>
        <v>#REF!</v>
      </c>
      <c r="K27" s="119" t="e">
        <f>IF(#REF!=TRUE,"",TEXT(G27,"dd"))</f>
        <v>#REF!</v>
      </c>
      <c r="L27" s="119" t="e">
        <f t="shared" si="5"/>
        <v>#REF!</v>
      </c>
      <c r="M27" s="120" t="e">
        <f t="shared" si="6"/>
        <v>#REF!</v>
      </c>
      <c r="N27" s="87" t="e">
        <f>#REF!</f>
        <v>#REF!</v>
      </c>
      <c r="O27" s="87" t="e">
        <f>#REF!</f>
        <v>#REF!</v>
      </c>
      <c r="P27" s="87" t="e">
        <f t="shared" si="7"/>
        <v>#REF!</v>
      </c>
      <c r="Q27" s="87" t="e">
        <f>CONCATENATE(IF(ISBLANK($W$30),"             ",$W$30),"-",IF(#REF!=TRUE,TEXT(F27,"___.mm.yyyy"),TEXT(F27,"dd.mm.yyyy")))</f>
        <v>#REF!</v>
      </c>
      <c r="R27" s="87" t="e">
        <f t="shared" si="8"/>
        <v>#REF!</v>
      </c>
      <c r="S27" s="87" t="e">
        <f t="shared" si="9"/>
        <v>#REF!</v>
      </c>
      <c r="T27" s="87" t="e">
        <f t="shared" si="10"/>
        <v>#REF!</v>
      </c>
      <c r="U27" s="472" t="e">
        <f>CONCATENATE(IF(ISBLANK(W27),"","ID - "),W27,IF(ISBLANK(W27),""," Прицеп"))</f>
        <v>#REF!</v>
      </c>
      <c r="V27" s="221"/>
      <c r="W27" s="147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90" t="str">
        <f>CONCATENATE("27: ",IF(ISTEXT(Y27),Y27,"-"))</f>
        <v>27: 0</v>
      </c>
      <c r="Y27" s="91" t="str">
        <f t="shared" si="0"/>
        <v>0</v>
      </c>
      <c r="Z27" s="148">
        <f>X639</f>
        <v>0</v>
      </c>
      <c r="AA27" s="148">
        <f>X628</f>
        <v>0</v>
      </c>
      <c r="AB27" s="148">
        <f>X643</f>
        <v>0</v>
      </c>
      <c r="AC27" s="148">
        <f>X632</f>
        <v>0</v>
      </c>
      <c r="AD27" s="148">
        <f>X635</f>
        <v>0</v>
      </c>
      <c r="AE27" s="87" t="e">
        <f>#REF!</f>
        <v>#REF!</v>
      </c>
      <c r="AF27" s="471" t="e">
        <f>#REF!</f>
        <v>#REF!</v>
      </c>
      <c r="AG27" s="190"/>
      <c r="AH27" s="122"/>
      <c r="AI27" s="108" t="e">
        <f>#REF!</f>
        <v>#REF!</v>
      </c>
      <c r="AJ27" s="109" t="e">
        <f>#REF!</f>
        <v>#REF!</v>
      </c>
      <c r="AK27" s="109" t="e">
        <f t="shared" si="11"/>
        <v>#REF!</v>
      </c>
      <c r="AL27" s="110" t="e">
        <f t="shared" si="12"/>
        <v>#REF!</v>
      </c>
      <c r="AM27" s="111" t="e">
        <f t="shared" si="13"/>
        <v>#REF!</v>
      </c>
      <c r="AN27" s="112" t="e">
        <f t="shared" si="14"/>
        <v>#REF!</v>
      </c>
      <c r="AO27" s="112" t="e">
        <f t="shared" si="15"/>
        <v>#REF!</v>
      </c>
      <c r="AP27" s="94" t="e">
        <f>#REF!</f>
        <v>#REF!</v>
      </c>
      <c r="AQ27" s="113" t="e">
        <f>#REF!</f>
        <v>#REF!</v>
      </c>
      <c r="AR27" s="113" t="e">
        <f t="shared" si="16"/>
        <v>#REF!</v>
      </c>
      <c r="AS27" s="114" t="e">
        <f t="shared" si="17"/>
        <v>#REF!</v>
      </c>
      <c r="AT27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95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94" t="e">
        <f>#REF!</f>
        <v>#REF!</v>
      </c>
      <c r="AW27" s="94" t="e">
        <f>#REF!</f>
        <v>#REF!</v>
      </c>
      <c r="AX27" s="94" t="str">
        <f t="shared" si="18"/>
        <v/>
      </c>
      <c r="AY27" s="94" t="str">
        <f t="shared" si="19"/>
        <v/>
      </c>
      <c r="AZ27" s="94" t="str">
        <f t="shared" si="20"/>
        <v/>
      </c>
      <c r="BA27" s="94" t="str">
        <f t="shared" si="21"/>
        <v/>
      </c>
      <c r="BB27" s="94"/>
      <c r="BC27" s="94"/>
    </row>
    <row r="28" spans="1:55" ht="15.75" customHeight="1" x14ac:dyDescent="0.2">
      <c r="A28" s="98">
        <v>27</v>
      </c>
      <c r="B28" s="99" t="e">
        <f>#REF!</f>
        <v>#REF!</v>
      </c>
      <c r="C28" s="100" t="e">
        <f>#REF!</f>
        <v>#REF!</v>
      </c>
      <c r="D28" s="99" t="e">
        <f>#REF!</f>
        <v>#REF!</v>
      </c>
      <c r="E28" s="101" t="e">
        <f>#REF!</f>
        <v>#REF!</v>
      </c>
      <c r="F28" s="116" t="e">
        <f t="shared" si="1"/>
        <v>#REF!</v>
      </c>
      <c r="G28" s="117" t="e">
        <f t="shared" si="2"/>
        <v>#REF!</v>
      </c>
      <c r="H28" s="118" t="e">
        <f>IF(#REF!=TRUE,"",TEXT(F28,"dd"))</f>
        <v>#REF!</v>
      </c>
      <c r="I28" s="119" t="e">
        <f t="shared" si="3"/>
        <v>#REF!</v>
      </c>
      <c r="J28" s="119" t="e">
        <f t="shared" si="4"/>
        <v>#REF!</v>
      </c>
      <c r="K28" s="119" t="e">
        <f>IF(#REF!=TRUE,"",TEXT(G28,"dd"))</f>
        <v>#REF!</v>
      </c>
      <c r="L28" s="119" t="e">
        <f t="shared" si="5"/>
        <v>#REF!</v>
      </c>
      <c r="M28" s="120" t="e">
        <f t="shared" si="6"/>
        <v>#REF!</v>
      </c>
      <c r="N28" s="87" t="e">
        <f>#REF!</f>
        <v>#REF!</v>
      </c>
      <c r="O28" s="87" t="e">
        <f>#REF!</f>
        <v>#REF!</v>
      </c>
      <c r="P28" s="87" t="e">
        <f t="shared" si="7"/>
        <v>#REF!</v>
      </c>
      <c r="Q28" s="87" t="e">
        <f>CONCATENATE(IF(ISBLANK($W$30),"             ",$W$30),"-",IF(#REF!=TRUE,TEXT(F28,"___.mm.yyyy"),TEXT(F28,"dd.mm.yyyy")))</f>
        <v>#REF!</v>
      </c>
      <c r="R28" s="87" t="e">
        <f t="shared" si="8"/>
        <v>#REF!</v>
      </c>
      <c r="S28" s="87" t="e">
        <f t="shared" si="9"/>
        <v>#REF!</v>
      </c>
      <c r="T28" s="87" t="e">
        <f t="shared" si="10"/>
        <v>#REF!</v>
      </c>
      <c r="U28" s="472" t="e">
        <f>CONCATENATE(IF(ISBLANK(W28),"","ID - "),W28,IF(ISBLANK(W28),""," Прицеп 2"))</f>
        <v>#REF!</v>
      </c>
      <c r="V28" s="221"/>
      <c r="W28" s="149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90" t="str">
        <f>CONCATENATE("28: ",IF(ISTEXT(Y28),Y28,"-"))</f>
        <v>28: 0</v>
      </c>
      <c r="Y28" s="91" t="str">
        <f t="shared" si="0"/>
        <v>0</v>
      </c>
      <c r="Z28" s="148">
        <f>X661</f>
        <v>0</v>
      </c>
      <c r="AA28" s="148">
        <f>X650</f>
        <v>0</v>
      </c>
      <c r="AB28" s="148">
        <f>X665</f>
        <v>0</v>
      </c>
      <c r="AC28" s="148">
        <f>X654</f>
        <v>0</v>
      </c>
      <c r="AD28" s="148">
        <f>X657</f>
        <v>0</v>
      </c>
      <c r="AE28" s="87" t="e">
        <f>#REF!</f>
        <v>#REF!</v>
      </c>
      <c r="AF28" s="471" t="e">
        <f>#REF!</f>
        <v>#REF!</v>
      </c>
      <c r="AG28" s="190"/>
      <c r="AH28" s="122"/>
      <c r="AI28" s="108" t="e">
        <f>#REF!</f>
        <v>#REF!</v>
      </c>
      <c r="AJ28" s="109" t="e">
        <f>#REF!</f>
        <v>#REF!</v>
      </c>
      <c r="AK28" s="109" t="e">
        <f t="shared" si="11"/>
        <v>#REF!</v>
      </c>
      <c r="AL28" s="110" t="e">
        <f t="shared" si="12"/>
        <v>#REF!</v>
      </c>
      <c r="AM28" s="111" t="e">
        <f t="shared" si="13"/>
        <v>#REF!</v>
      </c>
      <c r="AN28" s="112" t="e">
        <f t="shared" si="14"/>
        <v>#REF!</v>
      </c>
      <c r="AO28" s="112" t="e">
        <f t="shared" si="15"/>
        <v>#REF!</v>
      </c>
      <c r="AP28" s="94" t="e">
        <f>#REF!</f>
        <v>#REF!</v>
      </c>
      <c r="AQ28" s="113" t="e">
        <f>#REF!</f>
        <v>#REF!</v>
      </c>
      <c r="AR28" s="113" t="e">
        <f t="shared" si="16"/>
        <v>#REF!</v>
      </c>
      <c r="AS28" s="114" t="e">
        <f t="shared" si="17"/>
        <v>#REF!</v>
      </c>
      <c r="AT28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95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94" t="e">
        <f>#REF!</f>
        <v>#REF!</v>
      </c>
      <c r="AW28" s="94" t="e">
        <f>#REF!</f>
        <v>#REF!</v>
      </c>
      <c r="AX28" s="94" t="str">
        <f t="shared" si="18"/>
        <v/>
      </c>
      <c r="AY28" s="94" t="str">
        <f t="shared" si="19"/>
        <v/>
      </c>
      <c r="AZ28" s="94" t="str">
        <f t="shared" si="20"/>
        <v/>
      </c>
      <c r="BA28" s="94" t="str">
        <f t="shared" si="21"/>
        <v/>
      </c>
      <c r="BB28" s="94"/>
      <c r="BC28" s="94"/>
    </row>
    <row r="29" spans="1:55" ht="15.75" customHeight="1" x14ac:dyDescent="0.2">
      <c r="A29" s="98">
        <v>28</v>
      </c>
      <c r="B29" s="99" t="e">
        <f>#REF!</f>
        <v>#REF!</v>
      </c>
      <c r="C29" s="100" t="e">
        <f>#REF!</f>
        <v>#REF!</v>
      </c>
      <c r="D29" s="99" t="e">
        <f>#REF!</f>
        <v>#REF!</v>
      </c>
      <c r="E29" s="101" t="e">
        <f>#REF!</f>
        <v>#REF!</v>
      </c>
      <c r="F29" s="116" t="e">
        <f t="shared" si="1"/>
        <v>#REF!</v>
      </c>
      <c r="G29" s="117" t="e">
        <f t="shared" si="2"/>
        <v>#REF!</v>
      </c>
      <c r="H29" s="118" t="e">
        <f>IF(#REF!=TRUE,"",TEXT(F29,"dd"))</f>
        <v>#REF!</v>
      </c>
      <c r="I29" s="119" t="e">
        <f t="shared" si="3"/>
        <v>#REF!</v>
      </c>
      <c r="J29" s="119" t="e">
        <f t="shared" si="4"/>
        <v>#REF!</v>
      </c>
      <c r="K29" s="119" t="e">
        <f>IF(#REF!=TRUE,"",TEXT(G29,"dd"))</f>
        <v>#REF!</v>
      </c>
      <c r="L29" s="119" t="e">
        <f t="shared" si="5"/>
        <v>#REF!</v>
      </c>
      <c r="M29" s="120" t="e">
        <f t="shared" si="6"/>
        <v>#REF!</v>
      </c>
      <c r="N29" s="87" t="e">
        <f>#REF!</f>
        <v>#REF!</v>
      </c>
      <c r="O29" s="87" t="e">
        <f>#REF!</f>
        <v>#REF!</v>
      </c>
      <c r="P29" s="87" t="e">
        <f t="shared" si="7"/>
        <v>#REF!</v>
      </c>
      <c r="Q29" s="87" t="e">
        <f>CONCATENATE(IF(ISBLANK($W$30),"             ",$W$30),"-",IF(#REF!=TRUE,TEXT(F29,"___.mm.yyyy"),TEXT(F29,"dd.mm.yyyy")))</f>
        <v>#REF!</v>
      </c>
      <c r="R29" s="87" t="e">
        <f t="shared" si="8"/>
        <v>#REF!</v>
      </c>
      <c r="S29" s="87" t="e">
        <f t="shared" si="9"/>
        <v>#REF!</v>
      </c>
      <c r="T29" s="87" t="e">
        <f t="shared" si="10"/>
        <v>#REF!</v>
      </c>
      <c r="U29" s="150" t="e">
        <f>CONCATENATE(U24,IF(ISBLANK(W25),"","
"),U25,IF(ISBLANK(W26),"","
"),U26,IF(ISBLANK(W27),"","
"),U27,IF(ISBLANK(W28),"",", "),U28)</f>
        <v>#REF!</v>
      </c>
      <c r="V29" s="88" t="e">
        <f>CONCATENATE(V24,IF(ISBLANK(W25),"","
"),V25,IF(ISBLANK(W26),"","
"),V26,IF(ISBLANK(W27),"","
"),U27,IF(ISBLANK(W28),"",", "),U28)</f>
        <v>#REF!</v>
      </c>
      <c r="W29" s="151"/>
      <c r="X29" s="90" t="str">
        <f>CONCATENATE("29: ",IF(ISTEXT(Y29),Y29,"-"))</f>
        <v>29: 0</v>
      </c>
      <c r="Y29" s="91" t="str">
        <f t="shared" si="0"/>
        <v>0</v>
      </c>
      <c r="Z29" s="148">
        <f>X683</f>
        <v>0</v>
      </c>
      <c r="AA29" s="148">
        <f>X672</f>
        <v>0</v>
      </c>
      <c r="AB29" s="148">
        <f>X687</f>
        <v>0</v>
      </c>
      <c r="AC29" s="148">
        <f>X676</f>
        <v>0</v>
      </c>
      <c r="AD29" s="148">
        <f>X679</f>
        <v>0</v>
      </c>
      <c r="AE29" s="87" t="e">
        <f>#REF!</f>
        <v>#REF!</v>
      </c>
      <c r="AF29" s="471" t="e">
        <f>#REF!</f>
        <v>#REF!</v>
      </c>
      <c r="AG29" s="190"/>
      <c r="AH29" s="122"/>
      <c r="AI29" s="108" t="e">
        <f>#REF!</f>
        <v>#REF!</v>
      </c>
      <c r="AJ29" s="109" t="e">
        <f>#REF!</f>
        <v>#REF!</v>
      </c>
      <c r="AK29" s="109" t="e">
        <f t="shared" si="11"/>
        <v>#REF!</v>
      </c>
      <c r="AL29" s="110" t="e">
        <f t="shared" si="12"/>
        <v>#REF!</v>
      </c>
      <c r="AM29" s="111" t="e">
        <f t="shared" si="13"/>
        <v>#REF!</v>
      </c>
      <c r="AN29" s="112" t="e">
        <f t="shared" si="14"/>
        <v>#REF!</v>
      </c>
      <c r="AO29" s="112" t="e">
        <f t="shared" si="15"/>
        <v>#REF!</v>
      </c>
      <c r="AP29" s="94" t="e">
        <f>#REF!</f>
        <v>#REF!</v>
      </c>
      <c r="AQ29" s="113" t="e">
        <f>#REF!</f>
        <v>#REF!</v>
      </c>
      <c r="AR29" s="113" t="e">
        <f t="shared" si="16"/>
        <v>#REF!</v>
      </c>
      <c r="AS29" s="114" t="e">
        <f t="shared" si="17"/>
        <v>#REF!</v>
      </c>
      <c r="AT29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95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94" t="e">
        <f>#REF!</f>
        <v>#REF!</v>
      </c>
      <c r="AW29" s="94" t="e">
        <f>#REF!</f>
        <v>#REF!</v>
      </c>
      <c r="AX29" s="94" t="str">
        <f t="shared" si="18"/>
        <v/>
      </c>
      <c r="AY29" s="94" t="str">
        <f t="shared" si="19"/>
        <v/>
      </c>
      <c r="AZ29" s="94" t="str">
        <f t="shared" si="20"/>
        <v/>
      </c>
      <c r="BA29" s="94" t="str">
        <f t="shared" si="21"/>
        <v/>
      </c>
      <c r="BB29" s="94"/>
      <c r="BC29" s="94"/>
    </row>
    <row r="30" spans="1:55" ht="15.75" customHeight="1" x14ac:dyDescent="0.2">
      <c r="A30" s="98">
        <v>29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1" t="e">
        <f>#REF!</f>
        <v>#REF!</v>
      </c>
      <c r="F30" s="116" t="e">
        <f t="shared" si="1"/>
        <v>#REF!</v>
      </c>
      <c r="G30" s="117" t="e">
        <f t="shared" si="2"/>
        <v>#REF!</v>
      </c>
      <c r="H30" s="118" t="e">
        <f>IF(#REF!=TRUE,"",TEXT(F30,"dd"))</f>
        <v>#REF!</v>
      </c>
      <c r="I30" s="119" t="e">
        <f t="shared" si="3"/>
        <v>#REF!</v>
      </c>
      <c r="J30" s="119" t="e">
        <f t="shared" si="4"/>
        <v>#REF!</v>
      </c>
      <c r="K30" s="119" t="e">
        <f>IF(#REF!=TRUE,"",TEXT(G30,"dd"))</f>
        <v>#REF!</v>
      </c>
      <c r="L30" s="119" t="e">
        <f t="shared" si="5"/>
        <v>#REF!</v>
      </c>
      <c r="M30" s="120" t="e">
        <f t="shared" si="6"/>
        <v>#REF!</v>
      </c>
      <c r="N30" s="87" t="e">
        <f>#REF!</f>
        <v>#REF!</v>
      </c>
      <c r="O30" s="87" t="e">
        <f>#REF!</f>
        <v>#REF!</v>
      </c>
      <c r="P30" s="87" t="e">
        <f t="shared" si="7"/>
        <v>#REF!</v>
      </c>
      <c r="Q30" s="87" t="e">
        <f>CONCATENATE(IF(ISBLANK($W$30),"             ",$W$30),"-",IF(#REF!=TRUE,TEXT(F30,"___.mm.yyyy"),TEXT(F30,"dd.mm.yyyy")))</f>
        <v>#REF!</v>
      </c>
      <c r="R30" s="87" t="e">
        <f t="shared" si="8"/>
        <v>#REF!</v>
      </c>
      <c r="S30" s="87" t="e">
        <f t="shared" si="9"/>
        <v>#REF!</v>
      </c>
      <c r="T30" s="87" t="e">
        <f t="shared" si="10"/>
        <v>#REF!</v>
      </c>
      <c r="U30" s="473" t="e">
        <f>CONCATENATE(W24,IF(ISBLANK(W25),"","; "),W25)</f>
        <v>#REF!</v>
      </c>
      <c r="V30" s="190"/>
      <c r="W30" s="152" t="e">
        <f>IF(ISBLANK(W26),W24,W26)</f>
        <v>#REF!</v>
      </c>
      <c r="X30" s="90" t="str">
        <f>CONCATENATE("30: ",IF(ISTEXT(Y30),Y30,"-"))</f>
        <v>30: 0</v>
      </c>
      <c r="Y30" s="91" t="str">
        <f t="shared" si="0"/>
        <v>0</v>
      </c>
      <c r="Z30" s="148">
        <f>X705</f>
        <v>0</v>
      </c>
      <c r="AA30" s="148">
        <f>X694</f>
        <v>0</v>
      </c>
      <c r="AB30" s="148">
        <f>X709</f>
        <v>0</v>
      </c>
      <c r="AC30" s="148">
        <f>X698</f>
        <v>0</v>
      </c>
      <c r="AD30" s="148">
        <f>X701</f>
        <v>0</v>
      </c>
      <c r="AE30" s="87" t="e">
        <f>#REF!</f>
        <v>#REF!</v>
      </c>
      <c r="AF30" s="471" t="e">
        <f>#REF!</f>
        <v>#REF!</v>
      </c>
      <c r="AG30" s="190"/>
      <c r="AH30" s="122"/>
      <c r="AI30" s="108" t="e">
        <f>#REF!</f>
        <v>#REF!</v>
      </c>
      <c r="AJ30" s="109" t="e">
        <f>#REF!</f>
        <v>#REF!</v>
      </c>
      <c r="AK30" s="109" t="e">
        <f t="shared" si="11"/>
        <v>#REF!</v>
      </c>
      <c r="AL30" s="110" t="e">
        <f t="shared" si="12"/>
        <v>#REF!</v>
      </c>
      <c r="AM30" s="111" t="e">
        <f t="shared" si="13"/>
        <v>#REF!</v>
      </c>
      <c r="AN30" s="112" t="e">
        <f t="shared" si="14"/>
        <v>#REF!</v>
      </c>
      <c r="AO30" s="112" t="e">
        <f t="shared" si="15"/>
        <v>#REF!</v>
      </c>
      <c r="AP30" s="94" t="e">
        <f>#REF!</f>
        <v>#REF!</v>
      </c>
      <c r="AQ30" s="113" t="e">
        <f>#REF!</f>
        <v>#REF!</v>
      </c>
      <c r="AR30" s="113" t="e">
        <f t="shared" si="16"/>
        <v>#REF!</v>
      </c>
      <c r="AS30" s="114" t="e">
        <f t="shared" si="17"/>
        <v>#REF!</v>
      </c>
      <c r="AT30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95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94" t="e">
        <f>#REF!</f>
        <v>#REF!</v>
      </c>
      <c r="AW30" s="94" t="e">
        <f>#REF!</f>
        <v>#REF!</v>
      </c>
      <c r="AX30" s="94" t="str">
        <f t="shared" si="18"/>
        <v/>
      </c>
      <c r="AY30" s="94" t="str">
        <f t="shared" si="19"/>
        <v/>
      </c>
      <c r="AZ30" s="94" t="str">
        <f t="shared" si="20"/>
        <v/>
      </c>
      <c r="BA30" s="94" t="str">
        <f t="shared" si="21"/>
        <v/>
      </c>
      <c r="BB30" s="94"/>
      <c r="BC30" s="94"/>
    </row>
    <row r="31" spans="1:55" ht="15.75" customHeight="1" x14ac:dyDescent="0.2">
      <c r="A31" s="98">
        <v>30</v>
      </c>
      <c r="B31" s="99" t="e">
        <f>#REF!</f>
        <v>#REF!</v>
      </c>
      <c r="C31" s="100" t="e">
        <f>#REF!</f>
        <v>#REF!</v>
      </c>
      <c r="D31" s="99" t="e">
        <f>#REF!</f>
        <v>#REF!</v>
      </c>
      <c r="E31" s="101" t="e">
        <f>#REF!</f>
        <v>#REF!</v>
      </c>
      <c r="F31" s="116" t="e">
        <f t="shared" si="1"/>
        <v>#REF!</v>
      </c>
      <c r="G31" s="117" t="e">
        <f t="shared" si="2"/>
        <v>#REF!</v>
      </c>
      <c r="H31" s="118" t="e">
        <f>IF(#REF!=TRUE,"",TEXT(F31,"dd"))</f>
        <v>#REF!</v>
      </c>
      <c r="I31" s="119" t="e">
        <f t="shared" si="3"/>
        <v>#REF!</v>
      </c>
      <c r="J31" s="119" t="e">
        <f t="shared" si="4"/>
        <v>#REF!</v>
      </c>
      <c r="K31" s="119" t="e">
        <f>IF(#REF!=TRUE,"",TEXT(G31,"dd"))</f>
        <v>#REF!</v>
      </c>
      <c r="L31" s="119" t="e">
        <f t="shared" si="5"/>
        <v>#REF!</v>
      </c>
      <c r="M31" s="120" t="e">
        <f t="shared" si="6"/>
        <v>#REF!</v>
      </c>
      <c r="N31" s="87" t="e">
        <f>#REF!</f>
        <v>#REF!</v>
      </c>
      <c r="O31" s="87" t="e">
        <f>#REF!</f>
        <v>#REF!</v>
      </c>
      <c r="P31" s="87" t="e">
        <f t="shared" si="7"/>
        <v>#REF!</v>
      </c>
      <c r="Q31" s="87" t="e">
        <f>CONCATENATE(IF(ISBLANK($W$30),"             ",$W$30),"-",IF(#REF!=TRUE,TEXT(F31,"___.mm.yyyy"),TEXT(F31,"dd.mm.yyyy")))</f>
        <v>#REF!</v>
      </c>
      <c r="R31" s="87" t="e">
        <f t="shared" si="8"/>
        <v>#REF!</v>
      </c>
      <c r="S31" s="87" t="e">
        <f t="shared" si="9"/>
        <v>#REF!</v>
      </c>
      <c r="T31" s="87" t="e">
        <f t="shared" si="10"/>
        <v>#REF!</v>
      </c>
      <c r="U31" s="127"/>
      <c r="W31" s="135"/>
      <c r="X31" s="90" t="str">
        <f>CONCATENATE("31: ",IF(ISTEXT(Y31),Y31,"-"))</f>
        <v>31: 0</v>
      </c>
      <c r="Y31" s="91" t="str">
        <f t="shared" si="0"/>
        <v>0</v>
      </c>
      <c r="Z31" s="148">
        <f>X727</f>
        <v>0</v>
      </c>
      <c r="AA31" s="148">
        <f>X716</f>
        <v>0</v>
      </c>
      <c r="AB31" s="148">
        <f>X731</f>
        <v>0</v>
      </c>
      <c r="AC31" s="148">
        <f>X720</f>
        <v>0</v>
      </c>
      <c r="AD31" s="148">
        <f>X723</f>
        <v>0</v>
      </c>
      <c r="AH31" s="122"/>
      <c r="AI31" s="108" t="e">
        <f>#REF!</f>
        <v>#REF!</v>
      </c>
      <c r="AJ31" s="109" t="e">
        <f>#REF!</f>
        <v>#REF!</v>
      </c>
      <c r="AK31" s="109" t="e">
        <f t="shared" si="11"/>
        <v>#REF!</v>
      </c>
      <c r="AL31" s="110" t="e">
        <f t="shared" si="12"/>
        <v>#REF!</v>
      </c>
      <c r="AM31" s="111" t="e">
        <f t="shared" si="13"/>
        <v>#REF!</v>
      </c>
      <c r="AN31" s="112" t="e">
        <f t="shared" si="14"/>
        <v>#REF!</v>
      </c>
      <c r="AO31" s="112" t="e">
        <f t="shared" si="15"/>
        <v>#REF!</v>
      </c>
      <c r="AP31" s="94" t="e">
        <f>#REF!</f>
        <v>#REF!</v>
      </c>
      <c r="AQ31" s="113" t="e">
        <f>#REF!</f>
        <v>#REF!</v>
      </c>
      <c r="AR31" s="113" t="e">
        <f t="shared" si="16"/>
        <v>#REF!</v>
      </c>
      <c r="AS31" s="114" t="e">
        <f t="shared" si="17"/>
        <v>#REF!</v>
      </c>
      <c r="AT31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95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94" t="e">
        <f>#REF!</f>
        <v>#REF!</v>
      </c>
      <c r="AW31" s="94" t="e">
        <f>#REF!</f>
        <v>#REF!</v>
      </c>
      <c r="AX31" s="94" t="str">
        <f t="shared" si="18"/>
        <v/>
      </c>
      <c r="AY31" s="94" t="str">
        <f t="shared" si="19"/>
        <v/>
      </c>
      <c r="AZ31" s="94" t="str">
        <f t="shared" si="20"/>
        <v/>
      </c>
      <c r="BA31" s="94" t="str">
        <f t="shared" si="21"/>
        <v/>
      </c>
      <c r="BB31" s="94"/>
      <c r="BC31" s="94"/>
    </row>
    <row r="32" spans="1:55" ht="15.75" customHeight="1" x14ac:dyDescent="0.2">
      <c r="A32" s="98">
        <v>31</v>
      </c>
      <c r="B32" s="99" t="e">
        <f>#REF!</f>
        <v>#REF!</v>
      </c>
      <c r="C32" s="100" t="e">
        <f>#REF!</f>
        <v>#REF!</v>
      </c>
      <c r="D32" s="99" t="e">
        <f>#REF!</f>
        <v>#REF!</v>
      </c>
      <c r="E32" s="101" t="e">
        <f>#REF!</f>
        <v>#REF!</v>
      </c>
      <c r="F32" s="153" t="e">
        <f t="shared" si="1"/>
        <v>#REF!</v>
      </c>
      <c r="G32" s="154" t="e">
        <f t="shared" si="2"/>
        <v>#REF!</v>
      </c>
      <c r="H32" s="155" t="e">
        <f>IF(#REF!=TRUE,"",TEXT(F32,"dd"))</f>
        <v>#REF!</v>
      </c>
      <c r="I32" s="156" t="e">
        <f t="shared" si="3"/>
        <v>#REF!</v>
      </c>
      <c r="J32" s="156" t="e">
        <f t="shared" si="4"/>
        <v>#REF!</v>
      </c>
      <c r="K32" s="156" t="e">
        <f>IF(#REF!=TRUE,"",TEXT(G32,"dd"))</f>
        <v>#REF!</v>
      </c>
      <c r="L32" s="156" t="e">
        <f t="shared" si="5"/>
        <v>#REF!</v>
      </c>
      <c r="M32" s="157" t="e">
        <f t="shared" si="6"/>
        <v>#REF!</v>
      </c>
      <c r="N32" s="87" t="e">
        <f>#REF!</f>
        <v>#REF!</v>
      </c>
      <c r="O32" s="87" t="e">
        <f>#REF!</f>
        <v>#REF!</v>
      </c>
      <c r="P32" s="87" t="e">
        <f t="shared" si="7"/>
        <v>#REF!</v>
      </c>
      <c r="Q32" s="87" t="e">
        <f>CONCATENATE(IF(ISBLANK($W$30),"             ",$W$30),"-",IF(#REF!=TRUE,TEXT(F32,"___.mm.yyyy"),TEXT(F32,"dd.mm.yyyy")))</f>
        <v>#REF!</v>
      </c>
      <c r="R32" s="87" t="e">
        <f t="shared" si="8"/>
        <v>#REF!</v>
      </c>
      <c r="S32" s="87" t="e">
        <f t="shared" si="9"/>
        <v>#REF!</v>
      </c>
      <c r="T32" s="87" t="e">
        <f t="shared" si="10"/>
        <v>#REF!</v>
      </c>
      <c r="U32" s="158"/>
      <c r="V32" s="137"/>
      <c r="W32" s="138"/>
      <c r="X32" s="90" t="str">
        <f>CONCATENATE("32: ",IF(ISTEXT(Y32),Y32,"-"))</f>
        <v>32: 0</v>
      </c>
      <c r="Y32" s="91" t="str">
        <f t="shared" si="0"/>
        <v>0</v>
      </c>
      <c r="Z32" s="148">
        <f>X749</f>
        <v>0</v>
      </c>
      <c r="AA32" s="148">
        <f>X738</f>
        <v>0</v>
      </c>
      <c r="AB32" s="148">
        <f>X753</f>
        <v>0</v>
      </c>
      <c r="AC32" s="148">
        <f>X742</f>
        <v>0</v>
      </c>
      <c r="AD32" s="148">
        <f>X745</f>
        <v>0</v>
      </c>
      <c r="AH32" s="122"/>
      <c r="AI32" s="108" t="e">
        <f>#REF!</f>
        <v>#REF!</v>
      </c>
      <c r="AJ32" s="109" t="e">
        <f>#REF!</f>
        <v>#REF!</v>
      </c>
      <c r="AK32" s="109" t="e">
        <f t="shared" si="11"/>
        <v>#REF!</v>
      </c>
      <c r="AL32" s="110" t="e">
        <f t="shared" si="12"/>
        <v>#REF!</v>
      </c>
      <c r="AM32" s="111" t="e">
        <f t="shared" si="13"/>
        <v>#REF!</v>
      </c>
      <c r="AN32" s="112" t="e">
        <f t="shared" si="14"/>
        <v>#REF!</v>
      </c>
      <c r="AO32" s="112" t="e">
        <f t="shared" si="15"/>
        <v>#REF!</v>
      </c>
      <c r="AP32" s="94" t="e">
        <f>#REF!</f>
        <v>#REF!</v>
      </c>
      <c r="AQ32" s="113" t="e">
        <f>#REF!</f>
        <v>#REF!</v>
      </c>
      <c r="AR32" s="113" t="e">
        <f t="shared" si="16"/>
        <v>#REF!</v>
      </c>
      <c r="AS32" s="114" t="e">
        <f t="shared" si="17"/>
        <v>#REF!</v>
      </c>
      <c r="AT32" s="9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95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94" t="e">
        <f>#REF!</f>
        <v>#REF!</v>
      </c>
      <c r="AW32" s="94" t="e">
        <f>#REF!</f>
        <v>#REF!</v>
      </c>
      <c r="AX32" s="94" t="str">
        <f t="shared" si="18"/>
        <v/>
      </c>
      <c r="AY32" s="94" t="str">
        <f t="shared" si="19"/>
        <v/>
      </c>
      <c r="AZ32" s="94" t="str">
        <f t="shared" si="20"/>
        <v/>
      </c>
      <c r="BA32" s="94" t="str">
        <f t="shared" si="21"/>
        <v/>
      </c>
      <c r="BB32" s="94"/>
      <c r="BC32" s="94"/>
    </row>
    <row r="33" spans="24:55" ht="15.75" customHeight="1" x14ac:dyDescent="0.2">
      <c r="X33" s="90" t="str">
        <f>CONCATENATE("33: ",IF(ISTEXT(Y33),Y33,"-"))</f>
        <v>33: 0</v>
      </c>
      <c r="Y33" s="91" t="str">
        <f t="shared" si="0"/>
        <v>0</v>
      </c>
      <c r="Z33" s="148">
        <f>X771</f>
        <v>0</v>
      </c>
      <c r="AA33" s="148">
        <f>X760</f>
        <v>0</v>
      </c>
      <c r="AB33" s="148">
        <f>X775</f>
        <v>0</v>
      </c>
      <c r="AC33" s="148">
        <f>X764</f>
        <v>0</v>
      </c>
      <c r="AD33" s="148">
        <f>X767</f>
        <v>0</v>
      </c>
      <c r="AH33" s="122"/>
      <c r="AI33" s="159"/>
      <c r="AJ33" s="159"/>
      <c r="AK33" s="108"/>
      <c r="AL33" s="108"/>
      <c r="AM33" s="94"/>
      <c r="AN33" s="94"/>
      <c r="AO33" s="94"/>
      <c r="AP33" s="94"/>
      <c r="AQ33" s="94"/>
      <c r="AR33" s="94"/>
      <c r="AS33" s="94"/>
      <c r="AT33" s="95"/>
      <c r="AU33" s="94"/>
      <c r="AV33" s="94"/>
      <c r="AW33" s="94"/>
      <c r="AX33" s="94"/>
      <c r="AY33" s="94"/>
      <c r="AZ33" s="94"/>
      <c r="BA33" s="94"/>
      <c r="BB33" s="94"/>
      <c r="BC33" s="94"/>
    </row>
    <row r="34" spans="24:55" ht="15.75" customHeight="1" x14ac:dyDescent="0.2">
      <c r="X34" s="90" t="str">
        <f>CONCATENATE("34: ",IF(ISTEXT(Y34),Y34,"-"))</f>
        <v>34: 0</v>
      </c>
      <c r="Y34" s="91" t="str">
        <f t="shared" si="0"/>
        <v>0</v>
      </c>
      <c r="Z34" s="148">
        <f>X793</f>
        <v>0</v>
      </c>
      <c r="AA34" s="148">
        <f>X782</f>
        <v>0</v>
      </c>
      <c r="AB34" s="148">
        <f>X797</f>
        <v>0</v>
      </c>
      <c r="AC34" s="148">
        <f>X786</f>
        <v>0</v>
      </c>
      <c r="AD34" s="148">
        <f>X789</f>
        <v>0</v>
      </c>
      <c r="AH34" s="122"/>
      <c r="AI34" s="159"/>
      <c r="AJ34" s="159"/>
      <c r="AK34" s="108"/>
      <c r="AL34" s="108"/>
      <c r="AM34" s="94"/>
      <c r="AN34" s="94"/>
      <c r="AO34" s="94"/>
      <c r="AP34" s="94"/>
      <c r="AQ34" s="94"/>
      <c r="AR34" s="94"/>
      <c r="AS34" s="94"/>
      <c r="AT34" s="95"/>
      <c r="AU34" s="94"/>
      <c r="AV34" s="94"/>
      <c r="AW34" s="94"/>
      <c r="AX34" s="94"/>
      <c r="AY34" s="94"/>
      <c r="AZ34" s="94"/>
      <c r="BA34" s="94"/>
      <c r="BB34" s="94"/>
      <c r="BC34" s="94"/>
    </row>
    <row r="35" spans="24:55" ht="15.75" customHeight="1" x14ac:dyDescent="0.2">
      <c r="X35" s="90" t="str">
        <f>CONCATENATE("35: ",IF(ISTEXT(Y35),Y35,"-"))</f>
        <v>35: 0</v>
      </c>
      <c r="Y35" s="91" t="str">
        <f t="shared" si="0"/>
        <v>0</v>
      </c>
      <c r="Z35" s="148">
        <f>X815</f>
        <v>0</v>
      </c>
      <c r="AA35" s="148">
        <f>X804</f>
        <v>0</v>
      </c>
      <c r="AB35" s="148">
        <f>X819</f>
        <v>0</v>
      </c>
      <c r="AC35" s="148">
        <f>X808</f>
        <v>0</v>
      </c>
      <c r="AD35" s="148">
        <f>X811</f>
        <v>0</v>
      </c>
      <c r="AH35" s="122"/>
      <c r="AI35" s="159"/>
      <c r="AJ35" s="159"/>
      <c r="AK35" s="108"/>
      <c r="AL35" s="108"/>
      <c r="AM35" s="94"/>
      <c r="AN35" s="94"/>
      <c r="AO35" s="94"/>
      <c r="AP35" s="94"/>
      <c r="AQ35" s="94"/>
      <c r="AR35" s="94"/>
      <c r="AS35" s="94"/>
      <c r="AT35" s="95"/>
      <c r="AU35" s="94"/>
      <c r="AV35" s="94"/>
      <c r="AW35" s="94"/>
      <c r="AX35" s="94"/>
      <c r="AY35" s="94"/>
      <c r="AZ35" s="94"/>
      <c r="BA35" s="94"/>
      <c r="BB35" s="94"/>
      <c r="BC35" s="94"/>
    </row>
    <row r="36" spans="24:55" ht="15.75" customHeight="1" x14ac:dyDescent="0.2">
      <c r="X36" s="90" t="str">
        <f>CONCATENATE("36: ",IF(ISTEXT(Y36),Y36,"-"))</f>
        <v>36: 0</v>
      </c>
      <c r="Y36" s="91" t="str">
        <f t="shared" si="0"/>
        <v>0</v>
      </c>
      <c r="Z36" s="148">
        <f>X837</f>
        <v>0</v>
      </c>
      <c r="AA36" s="148">
        <f>X826</f>
        <v>0</v>
      </c>
      <c r="AB36" s="148">
        <f>X841</f>
        <v>0</v>
      </c>
      <c r="AC36" s="148">
        <f>X830</f>
        <v>0</v>
      </c>
      <c r="AD36" s="148">
        <f>X833</f>
        <v>0</v>
      </c>
      <c r="AH36" s="122"/>
      <c r="AI36" s="159"/>
      <c r="AJ36" s="159"/>
      <c r="AK36" s="108"/>
      <c r="AL36" s="108"/>
      <c r="AM36" s="94"/>
      <c r="AN36" s="94"/>
      <c r="AO36" s="94"/>
      <c r="AP36" s="94"/>
      <c r="AQ36" s="94"/>
      <c r="AR36" s="94"/>
      <c r="AS36" s="94"/>
      <c r="AT36" s="95"/>
      <c r="AU36" s="94"/>
      <c r="AV36" s="94"/>
      <c r="AW36" s="94"/>
      <c r="AX36" s="94"/>
      <c r="AY36" s="94"/>
      <c r="AZ36" s="94"/>
      <c r="BA36" s="94"/>
      <c r="BB36" s="94"/>
      <c r="BC36" s="94"/>
    </row>
    <row r="37" spans="24:55" ht="15.75" customHeight="1" x14ac:dyDescent="0.2">
      <c r="X37" s="90" t="str">
        <f>CONCATENATE("37: ",IF(ISTEXT(Y37),Y37,"-"))</f>
        <v>37: 0</v>
      </c>
      <c r="Y37" s="91" t="str">
        <f t="shared" si="0"/>
        <v>0</v>
      </c>
      <c r="Z37" s="148">
        <f>X859</f>
        <v>0</v>
      </c>
      <c r="AA37" s="148">
        <f>X848</f>
        <v>0</v>
      </c>
      <c r="AB37" s="148">
        <f>X863</f>
        <v>0</v>
      </c>
      <c r="AC37" s="148">
        <f>X852</f>
        <v>0</v>
      </c>
      <c r="AD37" s="148">
        <f>X855</f>
        <v>0</v>
      </c>
      <c r="AH37" s="122"/>
      <c r="AI37" s="159"/>
      <c r="AJ37" s="159"/>
      <c r="AK37" s="108"/>
      <c r="AL37" s="108"/>
      <c r="AM37" s="94"/>
      <c r="AN37" s="94"/>
      <c r="AO37" s="94"/>
      <c r="AP37" s="94"/>
      <c r="AQ37" s="94"/>
      <c r="AR37" s="94"/>
      <c r="AS37" s="94"/>
      <c r="AT37" s="95"/>
      <c r="AU37" s="94"/>
      <c r="AV37" s="94"/>
      <c r="AW37" s="94"/>
      <c r="AX37" s="94"/>
      <c r="AY37" s="94"/>
      <c r="AZ37" s="94"/>
      <c r="BA37" s="94"/>
      <c r="BB37" s="94"/>
      <c r="BC37" s="94"/>
    </row>
    <row r="38" spans="24:55" ht="12.75" x14ac:dyDescent="0.2">
      <c r="X38" s="90" t="str">
        <f>CONCATENATE("38: ",IF(ISTEXT(Y38),Y38,"-"))</f>
        <v>38: 0</v>
      </c>
      <c r="Y38" s="91" t="str">
        <f t="shared" si="0"/>
        <v>0</v>
      </c>
      <c r="Z38" s="148">
        <f>X881</f>
        <v>0</v>
      </c>
      <c r="AA38" s="148">
        <f>X870</f>
        <v>0</v>
      </c>
      <c r="AB38" s="148">
        <f>X885</f>
        <v>0</v>
      </c>
      <c r="AC38" s="148">
        <f>X874</f>
        <v>0</v>
      </c>
      <c r="AD38" s="148">
        <f>X877</f>
        <v>0</v>
      </c>
      <c r="AH38" s="122"/>
      <c r="AI38" s="159"/>
      <c r="AJ38" s="159"/>
      <c r="AK38" s="108"/>
      <c r="AL38" s="108"/>
      <c r="AM38" s="94"/>
      <c r="AN38" s="94"/>
      <c r="AO38" s="94"/>
      <c r="AP38" s="94"/>
      <c r="AQ38" s="94"/>
      <c r="AR38" s="94"/>
      <c r="AS38" s="94"/>
      <c r="AT38" s="95"/>
      <c r="AU38" s="94"/>
      <c r="AV38" s="94"/>
      <c r="AW38" s="94"/>
      <c r="AX38" s="94"/>
      <c r="AY38" s="94"/>
      <c r="AZ38" s="94"/>
      <c r="BA38" s="94"/>
      <c r="BB38" s="94"/>
      <c r="BC38" s="94"/>
    </row>
    <row r="39" spans="24:55" ht="12.75" x14ac:dyDescent="0.2">
      <c r="X39" s="90" t="str">
        <f>CONCATENATE("39: ",IF(ISTEXT(Y39),Y39,"-"))</f>
        <v>39: 0</v>
      </c>
      <c r="Y39" s="91" t="str">
        <f t="shared" si="0"/>
        <v>0</v>
      </c>
      <c r="Z39" s="148">
        <f>X903</f>
        <v>0</v>
      </c>
      <c r="AA39" s="148">
        <f>X892</f>
        <v>0</v>
      </c>
      <c r="AB39" s="148">
        <f>X907</f>
        <v>0</v>
      </c>
      <c r="AC39" s="148">
        <f>X896</f>
        <v>0</v>
      </c>
      <c r="AD39" s="148">
        <f>X899</f>
        <v>0</v>
      </c>
      <c r="AH39" s="122"/>
      <c r="AI39" s="159"/>
      <c r="AJ39" s="159"/>
      <c r="AK39" s="108"/>
      <c r="AL39" s="108"/>
      <c r="AM39" s="94"/>
      <c r="AN39" s="94"/>
      <c r="AO39" s="94"/>
      <c r="AP39" s="94"/>
      <c r="AQ39" s="94"/>
      <c r="AR39" s="94"/>
      <c r="AS39" s="94"/>
      <c r="AT39" s="95"/>
      <c r="AU39" s="94"/>
      <c r="AV39" s="94"/>
      <c r="AW39" s="94"/>
      <c r="AX39" s="94"/>
      <c r="AY39" s="94"/>
      <c r="AZ39" s="94"/>
      <c r="BA39" s="94"/>
      <c r="BB39" s="94"/>
      <c r="BC39" s="94"/>
    </row>
    <row r="40" spans="24:55" ht="12.75" x14ac:dyDescent="0.2">
      <c r="X40" s="90" t="str">
        <f>CONCATENATE("40: ",IF(ISTEXT(Y40),Y40,"-"))</f>
        <v>40: 0</v>
      </c>
      <c r="Y40" s="91" t="str">
        <f t="shared" si="0"/>
        <v>0</v>
      </c>
      <c r="Z40" s="148">
        <f>X925</f>
        <v>0</v>
      </c>
      <c r="AA40" s="148">
        <f>X914</f>
        <v>0</v>
      </c>
      <c r="AB40" s="148">
        <f>X929</f>
        <v>0</v>
      </c>
      <c r="AC40" s="148">
        <f>X918</f>
        <v>0</v>
      </c>
      <c r="AD40" s="148">
        <f>X921</f>
        <v>0</v>
      </c>
      <c r="AH40" s="122"/>
      <c r="AI40" s="159"/>
      <c r="AJ40" s="159"/>
      <c r="AK40" s="108"/>
      <c r="AL40" s="108"/>
      <c r="AM40" s="94"/>
      <c r="AN40" s="94"/>
      <c r="AO40" s="94"/>
      <c r="AP40" s="94"/>
      <c r="AQ40" s="94"/>
      <c r="AR40" s="94"/>
      <c r="AS40" s="94"/>
      <c r="AT40" s="95"/>
      <c r="AU40" s="94"/>
      <c r="AV40" s="94"/>
      <c r="AW40" s="94"/>
      <c r="AX40" s="94"/>
      <c r="AY40" s="94"/>
      <c r="AZ40" s="94"/>
      <c r="BA40" s="94"/>
      <c r="BB40" s="94"/>
      <c r="BC40" s="94"/>
    </row>
    <row r="41" spans="24:55" ht="12.75" x14ac:dyDescent="0.2">
      <c r="X41" s="90" t="str">
        <f>CONCATENATE("41: ",IF(ISTEXT(Y41),Y41,"-"))</f>
        <v>41: 0</v>
      </c>
      <c r="Y41" s="91" t="str">
        <f t="shared" si="0"/>
        <v>0</v>
      </c>
      <c r="Z41" s="148">
        <f>X947</f>
        <v>0</v>
      </c>
      <c r="AA41" s="148">
        <f>X936</f>
        <v>0</v>
      </c>
      <c r="AB41" s="148">
        <f>X951</f>
        <v>0</v>
      </c>
      <c r="AC41" s="148">
        <f>X940</f>
        <v>0</v>
      </c>
      <c r="AD41" s="148">
        <f>X943</f>
        <v>0</v>
      </c>
      <c r="AH41" s="122"/>
      <c r="AI41" s="159"/>
      <c r="AJ41" s="159"/>
      <c r="AK41" s="108"/>
      <c r="AL41" s="108"/>
      <c r="AM41" s="94"/>
      <c r="AN41" s="94"/>
      <c r="AO41" s="94"/>
      <c r="AP41" s="94"/>
      <c r="AQ41" s="94"/>
      <c r="AR41" s="94"/>
      <c r="AS41" s="94"/>
      <c r="AT41" s="95"/>
      <c r="AU41" s="94"/>
      <c r="AV41" s="94"/>
      <c r="AW41" s="94"/>
      <c r="AX41" s="94"/>
      <c r="AY41" s="94"/>
      <c r="AZ41" s="94"/>
      <c r="BA41" s="94"/>
      <c r="BB41" s="94"/>
      <c r="BC41" s="94"/>
    </row>
    <row r="42" spans="24:55" ht="12.75" x14ac:dyDescent="0.2">
      <c r="X42" s="90" t="str">
        <f>CONCATENATE("42: ",IF(ISTEXT(Y42),Y42,"-"))</f>
        <v>42: 0</v>
      </c>
      <c r="Y42" s="91" t="str">
        <f t="shared" si="0"/>
        <v>0</v>
      </c>
      <c r="Z42" s="148">
        <f>X969</f>
        <v>0</v>
      </c>
      <c r="AA42" s="148">
        <f>X958</f>
        <v>0</v>
      </c>
      <c r="AB42" s="148">
        <f>X973</f>
        <v>0</v>
      </c>
      <c r="AC42" s="148">
        <f>X962</f>
        <v>0</v>
      </c>
      <c r="AD42" s="148">
        <f>X965</f>
        <v>0</v>
      </c>
      <c r="AH42" s="122"/>
      <c r="AI42" s="159"/>
      <c r="AJ42" s="159"/>
      <c r="AK42" s="108"/>
      <c r="AL42" s="108"/>
      <c r="AM42" s="94"/>
      <c r="AN42" s="94"/>
      <c r="AO42" s="94"/>
      <c r="AP42" s="94"/>
      <c r="AQ42" s="94"/>
      <c r="AR42" s="94"/>
      <c r="AS42" s="94"/>
      <c r="AT42" s="95"/>
      <c r="AU42" s="94"/>
      <c r="AV42" s="94"/>
      <c r="AW42" s="94"/>
      <c r="AX42" s="94"/>
      <c r="AY42" s="94"/>
      <c r="AZ42" s="94"/>
      <c r="BA42" s="94"/>
      <c r="BB42" s="94"/>
      <c r="BC42" s="94"/>
    </row>
    <row r="43" spans="24:55" ht="12.75" x14ac:dyDescent="0.2">
      <c r="X43" s="90" t="str">
        <f>CONCATENATE("43: ",IF(ISTEXT(Y43),Y43,"-"))</f>
        <v>43: 0</v>
      </c>
      <c r="Y43" s="91" t="str">
        <f t="shared" si="0"/>
        <v>0</v>
      </c>
      <c r="Z43" s="148">
        <f>X991</f>
        <v>0</v>
      </c>
      <c r="AA43" s="148">
        <f>X980</f>
        <v>0</v>
      </c>
      <c r="AB43" s="148">
        <f>X995</f>
        <v>0</v>
      </c>
      <c r="AC43" s="148">
        <f>X984</f>
        <v>0</v>
      </c>
      <c r="AD43" s="148">
        <f>X987</f>
        <v>0</v>
      </c>
      <c r="AH43" s="122"/>
      <c r="AI43" s="159"/>
      <c r="AJ43" s="159"/>
      <c r="AK43" s="108"/>
      <c r="AL43" s="108"/>
      <c r="AM43" s="94"/>
      <c r="AN43" s="94"/>
      <c r="AO43" s="94"/>
      <c r="AP43" s="94"/>
      <c r="AQ43" s="94"/>
      <c r="AR43" s="94"/>
      <c r="AS43" s="94"/>
      <c r="AT43" s="95"/>
      <c r="AU43" s="94"/>
      <c r="AV43" s="94"/>
      <c r="AW43" s="94"/>
      <c r="AX43" s="94"/>
      <c r="AY43" s="94"/>
      <c r="AZ43" s="94"/>
      <c r="BA43" s="94"/>
      <c r="BB43" s="94"/>
      <c r="BC43" s="94"/>
    </row>
    <row r="44" spans="24:55" ht="12.75" x14ac:dyDescent="0.2">
      <c r="X44" s="90" t="str">
        <f>CONCATENATE("44: ",IF(ISTEXT(Y44),Y44,"-"))</f>
        <v>44: 0</v>
      </c>
      <c r="Y44" s="91" t="str">
        <f t="shared" si="0"/>
        <v>0</v>
      </c>
      <c r="Z44" s="148">
        <f>X1013</f>
        <v>0</v>
      </c>
      <c r="AA44" s="148">
        <f>X1002</f>
        <v>0</v>
      </c>
      <c r="AB44" s="148">
        <f>X1017</f>
        <v>0</v>
      </c>
      <c r="AC44" s="148">
        <f>X1006</f>
        <v>0</v>
      </c>
      <c r="AD44" s="148">
        <f>X1009</f>
        <v>0</v>
      </c>
      <c r="AH44" s="122"/>
      <c r="AI44" s="159"/>
      <c r="AJ44" s="159"/>
      <c r="AK44" s="108"/>
      <c r="AL44" s="108"/>
      <c r="AM44" s="94"/>
      <c r="AN44" s="94"/>
      <c r="AO44" s="94"/>
      <c r="AP44" s="94"/>
      <c r="AQ44" s="94"/>
      <c r="AR44" s="94"/>
      <c r="AS44" s="94"/>
      <c r="AT44" s="95"/>
      <c r="AU44" s="94"/>
      <c r="AV44" s="94"/>
      <c r="AW44" s="94"/>
      <c r="AX44" s="94"/>
      <c r="AY44" s="94"/>
      <c r="AZ44" s="94"/>
      <c r="BA44" s="94"/>
      <c r="BB44" s="94"/>
      <c r="BC44" s="94"/>
    </row>
    <row r="45" spans="24:55" ht="12.75" x14ac:dyDescent="0.2">
      <c r="X45" s="90" t="str">
        <f>CONCATENATE("45: ",IF(ISTEXT(Y45),Y45,"-"))</f>
        <v>45: 0</v>
      </c>
      <c r="Y45" s="91" t="str">
        <f t="shared" si="0"/>
        <v>0</v>
      </c>
      <c r="Z45" s="148">
        <f>X1035</f>
        <v>0</v>
      </c>
      <c r="AA45" s="148">
        <f>X1024</f>
        <v>0</v>
      </c>
      <c r="AB45" s="148">
        <f>X1039</f>
        <v>0</v>
      </c>
      <c r="AC45" s="148">
        <f>X1028</f>
        <v>0</v>
      </c>
      <c r="AD45" s="148">
        <f>X1031</f>
        <v>0</v>
      </c>
      <c r="AH45" s="122"/>
      <c r="AI45" s="159"/>
      <c r="AJ45" s="159"/>
      <c r="AK45" s="108"/>
      <c r="AL45" s="108"/>
      <c r="AM45" s="94"/>
      <c r="AN45" s="94"/>
      <c r="AO45" s="94"/>
      <c r="AP45" s="94"/>
      <c r="AQ45" s="94"/>
      <c r="AR45" s="94"/>
      <c r="AS45" s="94"/>
      <c r="AT45" s="95"/>
      <c r="AU45" s="94"/>
      <c r="AV45" s="94"/>
      <c r="AW45" s="94"/>
      <c r="AX45" s="94"/>
      <c r="AY45" s="94"/>
      <c r="AZ45" s="94"/>
      <c r="BA45" s="94"/>
      <c r="BB45" s="94"/>
      <c r="BC45" s="94"/>
    </row>
    <row r="46" spans="24:55" ht="12.75" x14ac:dyDescent="0.2">
      <c r="X46" s="90" t="str">
        <f>CONCATENATE("46: ",IF(ISTEXT(Y46),Y46,"-"))</f>
        <v>46: 0</v>
      </c>
      <c r="Y46" s="91" t="str">
        <f t="shared" si="0"/>
        <v>0</v>
      </c>
      <c r="Z46" s="148">
        <f>X1057</f>
        <v>0</v>
      </c>
      <c r="AA46" s="148">
        <f>X1046</f>
        <v>0</v>
      </c>
      <c r="AB46" s="148">
        <f>X1061</f>
        <v>0</v>
      </c>
      <c r="AC46" s="148">
        <f>X1050</f>
        <v>0</v>
      </c>
      <c r="AD46" s="148">
        <f>X1053</f>
        <v>0</v>
      </c>
      <c r="AH46" s="122"/>
      <c r="AI46" s="159"/>
      <c r="AJ46" s="159"/>
      <c r="AK46" s="108"/>
      <c r="AL46" s="108"/>
      <c r="AM46" s="94"/>
      <c r="AN46" s="94"/>
      <c r="AO46" s="94"/>
      <c r="AP46" s="94"/>
      <c r="AQ46" s="94"/>
      <c r="AR46" s="94"/>
      <c r="AS46" s="94"/>
      <c r="AT46" s="95"/>
      <c r="AU46" s="94"/>
      <c r="AV46" s="94"/>
      <c r="AW46" s="94"/>
      <c r="AX46" s="94"/>
      <c r="AY46" s="94"/>
      <c r="AZ46" s="94"/>
      <c r="BA46" s="94"/>
      <c r="BB46" s="94"/>
      <c r="BC46" s="94"/>
    </row>
    <row r="47" spans="24:55" ht="12.75" x14ac:dyDescent="0.2">
      <c r="X47" s="90" t="str">
        <f>CONCATENATE("47: ",IF(ISTEXT(Y47),Y47,"-"))</f>
        <v>47: 0</v>
      </c>
      <c r="Y47" s="91" t="str">
        <f t="shared" si="0"/>
        <v>0</v>
      </c>
      <c r="Z47" s="148">
        <f>X1079</f>
        <v>0</v>
      </c>
      <c r="AA47" s="148">
        <f>X1068</f>
        <v>0</v>
      </c>
      <c r="AB47" s="148">
        <f>X1083</f>
        <v>0</v>
      </c>
      <c r="AC47" s="148">
        <f>X1072</f>
        <v>0</v>
      </c>
      <c r="AD47" s="148">
        <f>X1075</f>
        <v>0</v>
      </c>
      <c r="AH47" s="122"/>
      <c r="AI47" s="159"/>
      <c r="AJ47" s="159"/>
      <c r="AK47" s="108"/>
      <c r="AL47" s="108"/>
      <c r="AM47" s="94"/>
      <c r="AN47" s="94"/>
      <c r="AO47" s="94"/>
      <c r="AP47" s="94"/>
      <c r="AQ47" s="94"/>
      <c r="AR47" s="94"/>
      <c r="AS47" s="94"/>
      <c r="AT47" s="95"/>
      <c r="AU47" s="94"/>
      <c r="AV47" s="94"/>
      <c r="AW47" s="94"/>
      <c r="AX47" s="94"/>
      <c r="AY47" s="94"/>
      <c r="AZ47" s="94"/>
      <c r="BA47" s="94"/>
      <c r="BB47" s="94"/>
      <c r="BC47" s="94"/>
    </row>
    <row r="48" spans="24:55" ht="12.75" x14ac:dyDescent="0.2">
      <c r="X48" s="90" t="str">
        <f>CONCATENATE("48: ",IF(ISTEXT(Y48),Y48,"-"))</f>
        <v>48: 0</v>
      </c>
      <c r="Y48" s="91" t="str">
        <f t="shared" si="0"/>
        <v>0</v>
      </c>
      <c r="Z48" s="148">
        <f>X1101</f>
        <v>0</v>
      </c>
      <c r="AA48" s="148">
        <f>X1090</f>
        <v>0</v>
      </c>
      <c r="AB48" s="148">
        <f>X1105</f>
        <v>0</v>
      </c>
      <c r="AC48" s="148">
        <f>X1094</f>
        <v>0</v>
      </c>
      <c r="AD48" s="148">
        <f>X1097</f>
        <v>0</v>
      </c>
      <c r="AH48" s="122"/>
      <c r="AI48" s="159"/>
      <c r="AJ48" s="159"/>
      <c r="AK48" s="108"/>
      <c r="AL48" s="108"/>
      <c r="AM48" s="94"/>
      <c r="AN48" s="94"/>
      <c r="AO48" s="94"/>
      <c r="AP48" s="94"/>
      <c r="AQ48" s="94"/>
      <c r="AR48" s="94"/>
      <c r="AS48" s="94"/>
      <c r="AT48" s="95"/>
      <c r="AU48" s="94"/>
      <c r="AV48" s="94"/>
      <c r="AW48" s="94"/>
      <c r="AX48" s="94"/>
      <c r="AY48" s="94"/>
      <c r="AZ48" s="94"/>
      <c r="BA48" s="94"/>
      <c r="BB48" s="94"/>
      <c r="BC48" s="94"/>
    </row>
    <row r="49" spans="21:55" ht="12.75" x14ac:dyDescent="0.2">
      <c r="X49" s="90" t="str">
        <f>CONCATENATE("49: ",IF(ISTEXT(Y49),Y49,"-"))</f>
        <v>49: 0</v>
      </c>
      <c r="Y49" s="91" t="str">
        <f t="shared" si="0"/>
        <v>0</v>
      </c>
      <c r="Z49" s="148">
        <f>X1123</f>
        <v>0</v>
      </c>
      <c r="AA49" s="148">
        <f>X1112</f>
        <v>0</v>
      </c>
      <c r="AB49" s="148">
        <f>X1127</f>
        <v>0</v>
      </c>
      <c r="AC49" s="148">
        <f>X1116</f>
        <v>0</v>
      </c>
      <c r="AD49" s="148">
        <f>X1119</f>
        <v>0</v>
      </c>
      <c r="AH49" s="122"/>
      <c r="AI49" s="159"/>
      <c r="AJ49" s="159"/>
      <c r="AK49" s="108"/>
      <c r="AL49" s="108"/>
      <c r="AM49" s="94"/>
      <c r="AN49" s="94"/>
      <c r="AO49" s="94"/>
      <c r="AP49" s="94"/>
      <c r="AQ49" s="94"/>
      <c r="AR49" s="94"/>
      <c r="AS49" s="94"/>
      <c r="AT49" s="95"/>
      <c r="AU49" s="94"/>
      <c r="AV49" s="94"/>
      <c r="AW49" s="94"/>
      <c r="AX49" s="94"/>
      <c r="AY49" s="94"/>
      <c r="AZ49" s="94"/>
      <c r="BA49" s="94"/>
      <c r="BB49" s="94"/>
      <c r="BC49" s="94"/>
    </row>
    <row r="50" spans="21:55" ht="12.75" x14ac:dyDescent="0.2">
      <c r="X50" s="90" t="str">
        <f>CONCATENATE("50: ",IF(ISTEXT(Y50),Y50,"-"))</f>
        <v>50: 0</v>
      </c>
      <c r="Y50" s="91" t="str">
        <f t="shared" si="0"/>
        <v>0</v>
      </c>
      <c r="Z50" s="148">
        <f>X1145</f>
        <v>0</v>
      </c>
      <c r="AA50" s="148">
        <f>X1134</f>
        <v>0</v>
      </c>
      <c r="AB50" s="148">
        <f>X1149</f>
        <v>0</v>
      </c>
      <c r="AC50" s="148">
        <f>X1138</f>
        <v>0</v>
      </c>
      <c r="AD50" s="148">
        <f>X1141</f>
        <v>0</v>
      </c>
      <c r="AH50" s="122"/>
      <c r="AI50" s="159"/>
      <c r="AJ50" s="159"/>
      <c r="AK50" s="108"/>
      <c r="AL50" s="108"/>
      <c r="AM50" s="94"/>
      <c r="AN50" s="94"/>
      <c r="AO50" s="94"/>
      <c r="AP50" s="94"/>
      <c r="AQ50" s="94"/>
      <c r="AR50" s="94"/>
      <c r="AS50" s="94"/>
      <c r="AT50" s="95"/>
      <c r="AU50" s="94"/>
      <c r="AV50" s="94"/>
      <c r="AW50" s="94"/>
      <c r="AX50" s="94"/>
      <c r="AY50" s="94"/>
      <c r="AZ50" s="94"/>
      <c r="BA50" s="94"/>
      <c r="BB50" s="94"/>
      <c r="BC50" s="94"/>
    </row>
    <row r="51" spans="21:55" ht="12.75" x14ac:dyDescent="0.2">
      <c r="X51" s="160"/>
      <c r="AH51" s="122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</row>
    <row r="52" spans="21:55" ht="12.75" x14ac:dyDescent="0.2">
      <c r="AH52" s="122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</row>
    <row r="53" spans="21:55" ht="12.75" x14ac:dyDescent="0.2">
      <c r="U53" s="4" t="e">
        <f>#REF!:#REF!</f>
        <v>#REF!</v>
      </c>
      <c r="V53" s="4" t="s">
        <v>17</v>
      </c>
      <c r="W53" s="4" t="e">
        <f>#REF!:#REF!</f>
        <v>#REF!</v>
      </c>
      <c r="X53" s="161" t="e">
        <f>#REF!:#REF!</f>
        <v>#REF!</v>
      </c>
      <c r="Y53" s="4"/>
      <c r="Z53" s="4"/>
      <c r="AH53" s="122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</row>
    <row r="54" spans="21:55" ht="12.75" x14ac:dyDescent="0.2">
      <c r="U54" s="4"/>
      <c r="V54" s="4" t="s">
        <v>18</v>
      </c>
      <c r="W54" s="4"/>
      <c r="X54" s="161" t="s">
        <v>19</v>
      </c>
      <c r="Y54" s="4"/>
      <c r="Z54" s="4"/>
      <c r="AH54" s="122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</row>
    <row r="55" spans="21:55" ht="12.75" x14ac:dyDescent="0.2">
      <c r="U55" s="4"/>
      <c r="V55" s="4" t="s">
        <v>20</v>
      </c>
      <c r="W55" s="4"/>
      <c r="X55" s="161" t="s">
        <v>21</v>
      </c>
      <c r="Y55" s="4"/>
      <c r="Z55" s="4"/>
      <c r="AH55" s="122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</row>
    <row r="56" spans="21:55" ht="25.5" x14ac:dyDescent="0.2">
      <c r="U56" s="4"/>
      <c r="V56" s="4" t="s">
        <v>22</v>
      </c>
      <c r="W56" s="4"/>
      <c r="X56" s="161" t="s">
        <v>23</v>
      </c>
      <c r="Y56" s="4"/>
      <c r="Z56" s="4"/>
      <c r="AH56" s="122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</row>
    <row r="57" spans="21:55" ht="12.75" x14ac:dyDescent="0.2">
      <c r="U57" s="4"/>
      <c r="V57" s="4" t="s">
        <v>24</v>
      </c>
      <c r="W57" s="4"/>
      <c r="X57" s="161">
        <v>221145</v>
      </c>
      <c r="Y57" s="4"/>
      <c r="Z57" s="4"/>
      <c r="AH57" s="122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</row>
    <row r="58" spans="21:55" ht="12.75" x14ac:dyDescent="0.2">
      <c r="U58" s="4"/>
      <c r="V58" s="4" t="s">
        <v>25</v>
      </c>
      <c r="W58" s="4"/>
      <c r="X58" s="161"/>
      <c r="Y58" s="4"/>
      <c r="Z58" s="4"/>
      <c r="AH58" s="122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</row>
    <row r="59" spans="21:55" ht="12.75" x14ac:dyDescent="0.2">
      <c r="U59" s="4"/>
      <c r="V59" s="4" t="s">
        <v>26</v>
      </c>
      <c r="W59" s="4"/>
      <c r="X59" s="161"/>
      <c r="Y59" s="4"/>
      <c r="Z59" s="4"/>
      <c r="AH59" s="122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</row>
    <row r="60" spans="21:55" ht="25.5" x14ac:dyDescent="0.2">
      <c r="U60" s="4"/>
      <c r="V60" s="4" t="s">
        <v>27</v>
      </c>
      <c r="W60" s="4"/>
      <c r="X60" s="161"/>
      <c r="Y60" s="4"/>
      <c r="Z60" s="4"/>
      <c r="AH60" s="122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</row>
    <row r="61" spans="21:55" ht="12.75" x14ac:dyDescent="0.2">
      <c r="U61" s="4"/>
      <c r="V61" s="4" t="s">
        <v>28</v>
      </c>
      <c r="W61" s="4"/>
      <c r="X61" s="161"/>
      <c r="Y61" s="4"/>
      <c r="Z61" s="4"/>
      <c r="AH61" s="122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</row>
    <row r="62" spans="21:55" ht="12.75" x14ac:dyDescent="0.2">
      <c r="U62" s="4"/>
      <c r="V62" s="4" t="s">
        <v>29</v>
      </c>
      <c r="W62" s="4"/>
      <c r="X62" s="161"/>
      <c r="Y62" s="4"/>
      <c r="Z62" s="4"/>
      <c r="AH62" s="122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</row>
    <row r="63" spans="21:55" ht="25.5" x14ac:dyDescent="0.2">
      <c r="U63" s="4"/>
      <c r="V63" s="4" t="s">
        <v>30</v>
      </c>
      <c r="W63" s="4"/>
      <c r="X63" s="161"/>
      <c r="Y63" s="4"/>
      <c r="Z63" s="4"/>
      <c r="AH63" s="122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</row>
    <row r="64" spans="21:55" ht="12.75" x14ac:dyDescent="0.2">
      <c r="U64" s="4"/>
      <c r="V64" s="4" t="s">
        <v>31</v>
      </c>
      <c r="W64" s="4"/>
      <c r="X64" s="161"/>
      <c r="Y64" s="4"/>
      <c r="Z64" s="4"/>
      <c r="AH64" s="122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</row>
    <row r="65" spans="21:55" ht="12.75" x14ac:dyDescent="0.2">
      <c r="U65" s="4"/>
      <c r="V65" s="4" t="s">
        <v>32</v>
      </c>
      <c r="W65" s="4"/>
      <c r="X65" s="161"/>
      <c r="Y65" s="4"/>
      <c r="Z65" s="4"/>
      <c r="AH65" s="122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</row>
    <row r="66" spans="21:55" ht="12.75" x14ac:dyDescent="0.2">
      <c r="U66" s="4"/>
      <c r="V66" s="4" t="s">
        <v>33</v>
      </c>
      <c r="W66" s="4"/>
      <c r="X66" s="161" t="s">
        <v>34</v>
      </c>
      <c r="Y66" s="4"/>
      <c r="Z66" s="4"/>
      <c r="AH66" s="122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</row>
    <row r="67" spans="21:55" ht="25.5" x14ac:dyDescent="0.2">
      <c r="U67" s="4"/>
      <c r="V67" s="4" t="s">
        <v>35</v>
      </c>
      <c r="W67" s="4"/>
      <c r="X67" s="161" t="s">
        <v>36</v>
      </c>
      <c r="Y67" s="4"/>
      <c r="Z67" s="4"/>
      <c r="AH67" s="122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</row>
    <row r="68" spans="21:55" ht="12.75" x14ac:dyDescent="0.2">
      <c r="U68" s="4"/>
      <c r="V68" s="4" t="s">
        <v>37</v>
      </c>
      <c r="W68" s="162">
        <v>42542</v>
      </c>
      <c r="X68" s="161" t="s">
        <v>38</v>
      </c>
      <c r="Y68" s="4"/>
      <c r="Z68" s="4"/>
      <c r="AH68" s="122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</row>
    <row r="69" spans="21:55" ht="12.75" x14ac:dyDescent="0.2">
      <c r="U69" s="4"/>
      <c r="V69" s="4" t="s">
        <v>39</v>
      </c>
      <c r="W69" s="4" t="s">
        <v>40</v>
      </c>
      <c r="X69" s="161">
        <v>321256</v>
      </c>
      <c r="Y69" s="4"/>
      <c r="Z69" s="4"/>
      <c r="AH69" s="122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</row>
    <row r="70" spans="21:55" ht="12.75" x14ac:dyDescent="0.2">
      <c r="U70" s="4"/>
      <c r="V70" s="4" t="s">
        <v>41</v>
      </c>
      <c r="W70" s="4"/>
      <c r="X70" s="161"/>
      <c r="Y70" s="4"/>
      <c r="Z70" s="4"/>
      <c r="AH70" s="122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</row>
    <row r="71" spans="21:55" ht="25.5" x14ac:dyDescent="0.2">
      <c r="U71" s="4"/>
      <c r="V71" s="4" t="s">
        <v>42</v>
      </c>
      <c r="W71" s="4"/>
      <c r="X71" s="161"/>
      <c r="Y71" s="4"/>
      <c r="Z71" s="4"/>
      <c r="AH71" s="122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</row>
    <row r="72" spans="21:55" ht="12.75" x14ac:dyDescent="0.2">
      <c r="U72" s="4"/>
      <c r="V72" s="4" t="s">
        <v>43</v>
      </c>
      <c r="W72" s="162"/>
      <c r="X72" s="161"/>
      <c r="Y72" s="4"/>
      <c r="Z72" s="4"/>
      <c r="AH72" s="122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</row>
    <row r="73" spans="21:55" ht="12.75" x14ac:dyDescent="0.2">
      <c r="U73" s="4"/>
      <c r="V73" s="4" t="s">
        <v>44</v>
      </c>
      <c r="W73" s="4"/>
      <c r="X73" s="161"/>
      <c r="Y73" s="4"/>
      <c r="Z73" s="4"/>
      <c r="AH73" s="122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</row>
    <row r="74" spans="21:55" ht="12.75" x14ac:dyDescent="0.2">
      <c r="U74" s="4"/>
      <c r="V74" s="4"/>
      <c r="W74" s="4"/>
      <c r="X74" s="161"/>
      <c r="Y74" s="4"/>
      <c r="Z74" s="4"/>
      <c r="AH74" s="122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</row>
    <row r="75" spans="21:55" ht="12.75" x14ac:dyDescent="0.2">
      <c r="U75" s="4">
        <v>2</v>
      </c>
      <c r="V75" s="4" t="s">
        <v>17</v>
      </c>
      <c r="W75" s="4"/>
      <c r="X75" s="161"/>
      <c r="Y75" s="4"/>
      <c r="Z75" s="4"/>
      <c r="AH75" s="122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</row>
    <row r="76" spans="21:55" ht="12.75" x14ac:dyDescent="0.2">
      <c r="U76" s="4"/>
      <c r="V76" s="4" t="s">
        <v>18</v>
      </c>
      <c r="W76" s="4"/>
      <c r="X76" s="161"/>
      <c r="Y76" s="4"/>
      <c r="Z76" s="4"/>
      <c r="AH76" s="122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</row>
    <row r="77" spans="21:55" ht="12.75" x14ac:dyDescent="0.2">
      <c r="U77" s="4"/>
      <c r="V77" s="4" t="s">
        <v>20</v>
      </c>
      <c r="W77" s="4"/>
      <c r="X77" s="161"/>
      <c r="Y77" s="4"/>
      <c r="Z77" s="4"/>
      <c r="AH77" s="122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</row>
    <row r="78" spans="21:55" ht="25.5" x14ac:dyDescent="0.2">
      <c r="U78" s="4"/>
      <c r="V78" s="4" t="s">
        <v>22</v>
      </c>
      <c r="W78" s="4"/>
      <c r="X78" s="161"/>
      <c r="Y78" s="4"/>
      <c r="Z78" s="4"/>
      <c r="AH78" s="122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</row>
    <row r="79" spans="21:55" ht="12.75" x14ac:dyDescent="0.2">
      <c r="U79" s="4"/>
      <c r="V79" s="4" t="s">
        <v>24</v>
      </c>
      <c r="W79" s="4"/>
      <c r="X79" s="161"/>
      <c r="Y79" s="4"/>
      <c r="Z79" s="4"/>
      <c r="AH79" s="122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</row>
    <row r="80" spans="21:55" ht="12.75" x14ac:dyDescent="0.2">
      <c r="U80" s="4"/>
      <c r="V80" s="4" t="s">
        <v>25</v>
      </c>
      <c r="W80" s="4"/>
      <c r="X80" s="161"/>
      <c r="Y80" s="4"/>
      <c r="Z80" s="4"/>
      <c r="AH80" s="122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</row>
    <row r="81" spans="21:55" ht="12.75" x14ac:dyDescent="0.2">
      <c r="U81" s="4"/>
      <c r="V81" s="4" t="s">
        <v>26</v>
      </c>
      <c r="W81" s="4"/>
      <c r="X81" s="161"/>
      <c r="Y81" s="4"/>
      <c r="Z81" s="4"/>
      <c r="AH81" s="122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</row>
    <row r="82" spans="21:55" ht="25.5" x14ac:dyDescent="0.2">
      <c r="U82" s="4"/>
      <c r="V82" s="4" t="s">
        <v>27</v>
      </c>
      <c r="W82" s="4"/>
      <c r="X82" s="161"/>
      <c r="Y82" s="4"/>
      <c r="Z82" s="4"/>
      <c r="AH82" s="122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</row>
    <row r="83" spans="21:55" ht="12.75" x14ac:dyDescent="0.2">
      <c r="U83" s="4"/>
      <c r="V83" s="4" t="s">
        <v>28</v>
      </c>
      <c r="W83" s="4"/>
      <c r="X83" s="161"/>
      <c r="Y83" s="4"/>
      <c r="Z83" s="4"/>
      <c r="AH83" s="122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</row>
    <row r="84" spans="21:55" ht="12.75" x14ac:dyDescent="0.2">
      <c r="U84" s="4"/>
      <c r="V84" s="4" t="s">
        <v>29</v>
      </c>
      <c r="W84" s="4"/>
      <c r="X84" s="161"/>
      <c r="Y84" s="4"/>
      <c r="Z84" s="4"/>
      <c r="AH84" s="122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</row>
    <row r="85" spans="21:55" ht="25.5" x14ac:dyDescent="0.2">
      <c r="U85" s="4"/>
      <c r="V85" s="4" t="s">
        <v>30</v>
      </c>
      <c r="W85" s="4"/>
      <c r="X85" s="161"/>
      <c r="Y85" s="4"/>
      <c r="Z85" s="4"/>
      <c r="AH85" s="122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</row>
    <row r="86" spans="21:55" ht="12.75" x14ac:dyDescent="0.2">
      <c r="U86" s="4"/>
      <c r="V86" s="4" t="s">
        <v>31</v>
      </c>
      <c r="W86" s="4"/>
      <c r="X86" s="161"/>
      <c r="Y86" s="4"/>
      <c r="Z86" s="4"/>
      <c r="AH86" s="122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</row>
    <row r="87" spans="21:55" ht="12.75" x14ac:dyDescent="0.2">
      <c r="U87" s="4"/>
      <c r="V87" s="4" t="s">
        <v>32</v>
      </c>
      <c r="W87" s="4"/>
      <c r="X87" s="161"/>
      <c r="Y87" s="4"/>
      <c r="Z87" s="4"/>
      <c r="AH87" s="122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</row>
    <row r="88" spans="21:55" ht="12.75" x14ac:dyDescent="0.2">
      <c r="U88" s="4"/>
      <c r="V88" s="4" t="s">
        <v>33</v>
      </c>
      <c r="W88" s="4"/>
      <c r="X88" s="161"/>
      <c r="Y88" s="4"/>
      <c r="Z88" s="4"/>
      <c r="AH88" s="122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</row>
    <row r="89" spans="21:55" ht="25.5" x14ac:dyDescent="0.2">
      <c r="U89" s="4"/>
      <c r="V89" s="4" t="s">
        <v>35</v>
      </c>
      <c r="W89" s="4"/>
      <c r="X89" s="161"/>
      <c r="Y89" s="4"/>
      <c r="Z89" s="4"/>
      <c r="AH89" s="122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</row>
    <row r="90" spans="21:55" ht="12.75" x14ac:dyDescent="0.2">
      <c r="U90" s="4"/>
      <c r="V90" s="4" t="s">
        <v>37</v>
      </c>
      <c r="W90" s="162"/>
      <c r="X90" s="161"/>
      <c r="Y90" s="4"/>
      <c r="Z90" s="4"/>
      <c r="AH90" s="122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</row>
    <row r="91" spans="21:55" ht="12.75" x14ac:dyDescent="0.2">
      <c r="U91" s="4"/>
      <c r="V91" s="4" t="s">
        <v>39</v>
      </c>
      <c r="W91" s="4"/>
      <c r="X91" s="161"/>
      <c r="Y91" s="4"/>
      <c r="Z91" s="4"/>
      <c r="AH91" s="122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</row>
    <row r="92" spans="21:55" ht="12.75" x14ac:dyDescent="0.2">
      <c r="U92" s="4"/>
      <c r="V92" s="4" t="s">
        <v>41</v>
      </c>
      <c r="W92" s="4"/>
      <c r="X92" s="161"/>
      <c r="Y92" s="4"/>
      <c r="Z92" s="4"/>
      <c r="AH92" s="122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</row>
    <row r="93" spans="21:55" ht="25.5" x14ac:dyDescent="0.2">
      <c r="U93" s="4"/>
      <c r="V93" s="4" t="s">
        <v>42</v>
      </c>
      <c r="W93" s="4"/>
      <c r="X93" s="161"/>
      <c r="Y93" s="4"/>
      <c r="Z93" s="4"/>
      <c r="AH93" s="122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</row>
    <row r="94" spans="21:55" ht="12.75" x14ac:dyDescent="0.2">
      <c r="U94" s="4"/>
      <c r="V94" s="4" t="s">
        <v>43</v>
      </c>
      <c r="W94" s="162"/>
      <c r="X94" s="161"/>
      <c r="Y94" s="4"/>
      <c r="Z94" s="4"/>
      <c r="AH94" s="122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</row>
    <row r="95" spans="21:55" ht="12.75" x14ac:dyDescent="0.2">
      <c r="U95" s="4"/>
      <c r="V95" s="4" t="s">
        <v>44</v>
      </c>
      <c r="W95" s="4"/>
      <c r="X95" s="161"/>
      <c r="Y95" s="4"/>
      <c r="Z95" s="4"/>
      <c r="AH95" s="122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</row>
    <row r="96" spans="21:55" ht="12.75" x14ac:dyDescent="0.2">
      <c r="U96" s="4"/>
      <c r="V96" s="4"/>
      <c r="W96" s="4"/>
      <c r="X96" s="161"/>
      <c r="Y96" s="4"/>
      <c r="Z96" s="4"/>
      <c r="AH96" s="122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</row>
    <row r="97" spans="21:55" ht="12.75" x14ac:dyDescent="0.2">
      <c r="U97" s="4">
        <v>3</v>
      </c>
      <c r="V97" s="4" t="s">
        <v>17</v>
      </c>
      <c r="W97" s="4"/>
      <c r="X97" s="161"/>
      <c r="Y97" s="4"/>
      <c r="Z97" s="4"/>
      <c r="AH97" s="122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</row>
    <row r="98" spans="21:55" ht="12.75" x14ac:dyDescent="0.2">
      <c r="U98" s="4"/>
      <c r="V98" s="4" t="s">
        <v>18</v>
      </c>
      <c r="W98" s="4"/>
      <c r="X98" s="161"/>
      <c r="Y98" s="4"/>
      <c r="Z98" s="4"/>
      <c r="AH98" s="122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</row>
    <row r="99" spans="21:55" ht="12.75" x14ac:dyDescent="0.2">
      <c r="U99" s="4"/>
      <c r="V99" s="4" t="s">
        <v>20</v>
      </c>
      <c r="W99" s="4"/>
      <c r="X99" s="161"/>
      <c r="Y99" s="4"/>
      <c r="Z99" s="4"/>
      <c r="AH99" s="122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</row>
    <row r="100" spans="21:55" ht="25.5" x14ac:dyDescent="0.2">
      <c r="U100" s="4"/>
      <c r="V100" s="4" t="s">
        <v>22</v>
      </c>
      <c r="W100" s="4"/>
      <c r="X100" s="161"/>
      <c r="Y100" s="4"/>
      <c r="Z100" s="4"/>
      <c r="AH100" s="122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</row>
    <row r="101" spans="21:55" ht="12.75" x14ac:dyDescent="0.2">
      <c r="U101" s="4"/>
      <c r="V101" s="4" t="s">
        <v>24</v>
      </c>
      <c r="W101" s="4"/>
      <c r="X101" s="161"/>
      <c r="Y101" s="4"/>
      <c r="Z101" s="4"/>
      <c r="AH101" s="122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</row>
    <row r="102" spans="21:55" ht="12.75" x14ac:dyDescent="0.2">
      <c r="U102" s="4"/>
      <c r="V102" s="4" t="s">
        <v>25</v>
      </c>
      <c r="W102" s="4"/>
      <c r="X102" s="161"/>
      <c r="Y102" s="4"/>
      <c r="Z102" s="4"/>
      <c r="AH102" s="122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</row>
    <row r="103" spans="21:55" ht="12.75" x14ac:dyDescent="0.2">
      <c r="U103" s="4"/>
      <c r="V103" s="4" t="s">
        <v>26</v>
      </c>
      <c r="W103" s="4"/>
      <c r="X103" s="161"/>
      <c r="Y103" s="4"/>
      <c r="Z103" s="4"/>
      <c r="AH103" s="122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</row>
    <row r="104" spans="21:55" ht="25.5" x14ac:dyDescent="0.2">
      <c r="U104" s="4"/>
      <c r="V104" s="4" t="s">
        <v>27</v>
      </c>
      <c r="W104" s="4"/>
      <c r="X104" s="161"/>
      <c r="Y104" s="4"/>
      <c r="Z104" s="4"/>
      <c r="AH104" s="122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</row>
    <row r="105" spans="21:55" ht="12.75" x14ac:dyDescent="0.2">
      <c r="U105" s="4"/>
      <c r="V105" s="4" t="s">
        <v>28</v>
      </c>
      <c r="W105" s="4"/>
      <c r="X105" s="161"/>
      <c r="Y105" s="4"/>
      <c r="Z105" s="4"/>
      <c r="AH105" s="122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</row>
    <row r="106" spans="21:55" ht="12.75" x14ac:dyDescent="0.2">
      <c r="U106" s="4"/>
      <c r="V106" s="4" t="s">
        <v>29</v>
      </c>
      <c r="W106" s="4"/>
      <c r="X106" s="161"/>
      <c r="Y106" s="4"/>
      <c r="Z106" s="4"/>
      <c r="AH106" s="122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</row>
    <row r="107" spans="21:55" ht="25.5" x14ac:dyDescent="0.2">
      <c r="U107" s="4"/>
      <c r="V107" s="4" t="s">
        <v>30</v>
      </c>
      <c r="W107" s="4"/>
      <c r="X107" s="161"/>
      <c r="Y107" s="4"/>
      <c r="Z107" s="4"/>
      <c r="AH107" s="122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</row>
    <row r="108" spans="21:55" ht="12.75" x14ac:dyDescent="0.2">
      <c r="U108" s="4"/>
      <c r="V108" s="4" t="s">
        <v>31</v>
      </c>
      <c r="W108" s="4"/>
      <c r="X108" s="161"/>
      <c r="Y108" s="4"/>
      <c r="Z108" s="4"/>
      <c r="AH108" s="122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</row>
    <row r="109" spans="21:55" ht="12.75" x14ac:dyDescent="0.2">
      <c r="U109" s="4"/>
      <c r="V109" s="4" t="s">
        <v>32</v>
      </c>
      <c r="W109" s="4"/>
      <c r="X109" s="161"/>
      <c r="Y109" s="4"/>
      <c r="Z109" s="4"/>
      <c r="AH109" s="122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</row>
    <row r="110" spans="21:55" ht="12.75" x14ac:dyDescent="0.2">
      <c r="U110" s="4"/>
      <c r="V110" s="4" t="s">
        <v>33</v>
      </c>
      <c r="W110" s="4"/>
      <c r="X110" s="161"/>
      <c r="Y110" s="4"/>
      <c r="Z110" s="4"/>
      <c r="AH110" s="122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</row>
    <row r="111" spans="21:55" ht="25.5" x14ac:dyDescent="0.2">
      <c r="U111" s="4"/>
      <c r="V111" s="4" t="s">
        <v>35</v>
      </c>
      <c r="W111" s="4"/>
      <c r="X111" s="161"/>
      <c r="Y111" s="4"/>
      <c r="Z111" s="4"/>
      <c r="AH111" s="122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</row>
    <row r="112" spans="21:55" ht="12.75" x14ac:dyDescent="0.2">
      <c r="U112" s="4"/>
      <c r="V112" s="4" t="s">
        <v>37</v>
      </c>
      <c r="W112" s="162"/>
      <c r="X112" s="161"/>
      <c r="Y112" s="4"/>
      <c r="Z112" s="4"/>
      <c r="AH112" s="122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</row>
    <row r="113" spans="21:55" ht="12.75" x14ac:dyDescent="0.2">
      <c r="U113" s="4"/>
      <c r="V113" s="4" t="s">
        <v>39</v>
      </c>
      <c r="W113" s="4"/>
      <c r="X113" s="161"/>
      <c r="Y113" s="4"/>
      <c r="Z113" s="4"/>
      <c r="AH113" s="122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</row>
    <row r="114" spans="21:55" ht="12.75" x14ac:dyDescent="0.2">
      <c r="U114" s="4"/>
      <c r="V114" s="4" t="s">
        <v>41</v>
      </c>
      <c r="W114" s="4"/>
      <c r="X114" s="161"/>
      <c r="Y114" s="4"/>
      <c r="Z114" s="4"/>
      <c r="AH114" s="122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</row>
    <row r="115" spans="21:55" ht="25.5" x14ac:dyDescent="0.2">
      <c r="U115" s="4"/>
      <c r="V115" s="4" t="s">
        <v>42</v>
      </c>
      <c r="W115" s="4"/>
      <c r="X115" s="161"/>
      <c r="Y115" s="4"/>
      <c r="Z115" s="4"/>
      <c r="AH115" s="122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</row>
    <row r="116" spans="21:55" ht="12.75" x14ac:dyDescent="0.2">
      <c r="U116" s="4"/>
      <c r="V116" s="4" t="s">
        <v>43</v>
      </c>
      <c r="W116" s="162"/>
      <c r="X116" s="161"/>
      <c r="Y116" s="4"/>
      <c r="Z116" s="4"/>
      <c r="AH116" s="122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</row>
    <row r="117" spans="21:55" ht="12.75" x14ac:dyDescent="0.2">
      <c r="U117" s="4"/>
      <c r="V117" s="4" t="s">
        <v>44</v>
      </c>
      <c r="W117" s="4"/>
      <c r="X117" s="161"/>
      <c r="Y117" s="4"/>
      <c r="Z117" s="4"/>
      <c r="AH117" s="122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</row>
    <row r="118" spans="21:55" ht="12.75" x14ac:dyDescent="0.2">
      <c r="U118" s="4"/>
      <c r="V118" s="4"/>
      <c r="W118" s="4"/>
      <c r="X118" s="161"/>
      <c r="Y118" s="4"/>
      <c r="Z118" s="4"/>
      <c r="AH118" s="122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</row>
    <row r="119" spans="21:55" ht="12.75" x14ac:dyDescent="0.2">
      <c r="U119" s="4">
        <v>4</v>
      </c>
      <c r="V119" s="4" t="s">
        <v>17</v>
      </c>
      <c r="W119" s="4"/>
      <c r="X119" s="161"/>
      <c r="Y119" s="4"/>
      <c r="Z119" s="4"/>
      <c r="AH119" s="122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</row>
    <row r="120" spans="21:55" ht="12.75" x14ac:dyDescent="0.2">
      <c r="U120" s="4"/>
      <c r="V120" s="4" t="s">
        <v>18</v>
      </c>
      <c r="W120" s="4"/>
      <c r="X120" s="161"/>
      <c r="Y120" s="4"/>
      <c r="Z120" s="4"/>
      <c r="AH120" s="122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</row>
    <row r="121" spans="21:55" ht="12.75" x14ac:dyDescent="0.2">
      <c r="U121" s="4"/>
      <c r="V121" s="4" t="s">
        <v>20</v>
      </c>
      <c r="W121" s="4"/>
      <c r="X121" s="161"/>
      <c r="Y121" s="4"/>
      <c r="Z121" s="4"/>
      <c r="AH121" s="122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</row>
    <row r="122" spans="21:55" ht="25.5" x14ac:dyDescent="0.2">
      <c r="U122" s="4"/>
      <c r="V122" s="4" t="s">
        <v>22</v>
      </c>
      <c r="W122" s="4"/>
      <c r="X122" s="161"/>
      <c r="Y122" s="4"/>
      <c r="Z122" s="4"/>
      <c r="AH122" s="122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</row>
    <row r="123" spans="21:55" ht="12.75" x14ac:dyDescent="0.2">
      <c r="U123" s="4"/>
      <c r="V123" s="4" t="s">
        <v>24</v>
      </c>
      <c r="W123" s="4"/>
      <c r="X123" s="161"/>
      <c r="Y123" s="4"/>
      <c r="Z123" s="4"/>
      <c r="AH123" s="122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</row>
    <row r="124" spans="21:55" ht="12.75" x14ac:dyDescent="0.2">
      <c r="U124" s="4"/>
      <c r="V124" s="4" t="s">
        <v>25</v>
      </c>
      <c r="W124" s="4"/>
      <c r="X124" s="161"/>
      <c r="Y124" s="4"/>
      <c r="Z124" s="4"/>
      <c r="AH124" s="122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</row>
    <row r="125" spans="21:55" ht="12.75" x14ac:dyDescent="0.2">
      <c r="U125" s="4"/>
      <c r="V125" s="4" t="s">
        <v>26</v>
      </c>
      <c r="W125" s="4"/>
      <c r="X125" s="161"/>
      <c r="Y125" s="4"/>
      <c r="Z125" s="4"/>
      <c r="AH125" s="122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</row>
    <row r="126" spans="21:55" ht="25.5" x14ac:dyDescent="0.2">
      <c r="U126" s="4"/>
      <c r="V126" s="4" t="s">
        <v>27</v>
      </c>
      <c r="W126" s="4"/>
      <c r="X126" s="161"/>
      <c r="Y126" s="4"/>
      <c r="Z126" s="4"/>
      <c r="AH126" s="122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</row>
    <row r="127" spans="21:55" ht="12.75" x14ac:dyDescent="0.2">
      <c r="U127" s="4"/>
      <c r="V127" s="4" t="s">
        <v>28</v>
      </c>
      <c r="W127" s="4"/>
      <c r="X127" s="161"/>
      <c r="Y127" s="4"/>
      <c r="Z127" s="4"/>
      <c r="AH127" s="122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</row>
    <row r="128" spans="21:55" ht="12.75" x14ac:dyDescent="0.2">
      <c r="U128" s="4"/>
      <c r="V128" s="4" t="s">
        <v>29</v>
      </c>
      <c r="W128" s="4"/>
      <c r="X128" s="161"/>
      <c r="Y128" s="4"/>
      <c r="Z128" s="4"/>
      <c r="AH128" s="122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</row>
    <row r="129" spans="21:55" ht="25.5" x14ac:dyDescent="0.2">
      <c r="U129" s="4"/>
      <c r="V129" s="4" t="s">
        <v>30</v>
      </c>
      <c r="W129" s="4"/>
      <c r="X129" s="161"/>
      <c r="Y129" s="4"/>
      <c r="Z129" s="4"/>
      <c r="AH129" s="122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</row>
    <row r="130" spans="21:55" ht="12.75" x14ac:dyDescent="0.2">
      <c r="U130" s="4"/>
      <c r="V130" s="4" t="s">
        <v>31</v>
      </c>
      <c r="W130" s="4"/>
      <c r="X130" s="161"/>
      <c r="Y130" s="4"/>
      <c r="Z130" s="4"/>
      <c r="AH130" s="122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</row>
    <row r="131" spans="21:55" ht="12.75" x14ac:dyDescent="0.2">
      <c r="U131" s="4"/>
      <c r="V131" s="4" t="s">
        <v>32</v>
      </c>
      <c r="W131" s="4"/>
      <c r="X131" s="161"/>
      <c r="Y131" s="4"/>
      <c r="Z131" s="4"/>
      <c r="AH131" s="122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</row>
    <row r="132" spans="21:55" ht="12.75" x14ac:dyDescent="0.2">
      <c r="U132" s="4"/>
      <c r="V132" s="4" t="s">
        <v>33</v>
      </c>
      <c r="W132" s="4"/>
      <c r="X132" s="161"/>
      <c r="Y132" s="4"/>
      <c r="Z132" s="4"/>
      <c r="AH132" s="122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</row>
    <row r="133" spans="21:55" ht="25.5" x14ac:dyDescent="0.2">
      <c r="U133" s="4"/>
      <c r="V133" s="4" t="s">
        <v>35</v>
      </c>
      <c r="W133" s="4"/>
      <c r="X133" s="161"/>
      <c r="Y133" s="4"/>
      <c r="Z133" s="4"/>
      <c r="AH133" s="122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</row>
    <row r="134" spans="21:55" ht="12.75" x14ac:dyDescent="0.2">
      <c r="U134" s="4"/>
      <c r="V134" s="4" t="s">
        <v>37</v>
      </c>
      <c r="W134" s="162"/>
      <c r="X134" s="161"/>
      <c r="Y134" s="4"/>
      <c r="Z134" s="4"/>
      <c r="AH134" s="122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</row>
    <row r="135" spans="21:55" ht="12.75" x14ac:dyDescent="0.2">
      <c r="U135" s="4"/>
      <c r="V135" s="4" t="s">
        <v>39</v>
      </c>
      <c r="W135" s="4"/>
      <c r="X135" s="161"/>
      <c r="Y135" s="4"/>
      <c r="Z135" s="4"/>
      <c r="AH135" s="122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</row>
    <row r="136" spans="21:55" ht="12.75" x14ac:dyDescent="0.2">
      <c r="U136" s="4"/>
      <c r="V136" s="4" t="s">
        <v>41</v>
      </c>
      <c r="W136" s="4"/>
      <c r="X136" s="161"/>
      <c r="Y136" s="4"/>
      <c r="Z136" s="4"/>
      <c r="AH136" s="122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</row>
    <row r="137" spans="21:55" ht="25.5" x14ac:dyDescent="0.2">
      <c r="U137" s="4"/>
      <c r="V137" s="4" t="s">
        <v>42</v>
      </c>
      <c r="W137" s="4"/>
      <c r="X137" s="161"/>
      <c r="Y137" s="4"/>
      <c r="Z137" s="4"/>
      <c r="AH137" s="122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</row>
    <row r="138" spans="21:55" ht="12.75" x14ac:dyDescent="0.2">
      <c r="U138" s="4"/>
      <c r="V138" s="4" t="s">
        <v>43</v>
      </c>
      <c r="W138" s="162"/>
      <c r="X138" s="161"/>
      <c r="Y138" s="4"/>
      <c r="Z138" s="4"/>
      <c r="AH138" s="122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</row>
    <row r="139" spans="21:55" ht="12.75" x14ac:dyDescent="0.2">
      <c r="U139" s="4"/>
      <c r="V139" s="4" t="s">
        <v>44</v>
      </c>
      <c r="W139" s="4"/>
      <c r="X139" s="161"/>
      <c r="Y139" s="4"/>
      <c r="Z139" s="4"/>
      <c r="AH139" s="122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</row>
    <row r="140" spans="21:55" ht="12.75" x14ac:dyDescent="0.2">
      <c r="U140" s="4"/>
      <c r="V140" s="4"/>
      <c r="W140" s="4"/>
      <c r="X140" s="161"/>
      <c r="Y140" s="4"/>
      <c r="Z140" s="4"/>
      <c r="AH140" s="122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</row>
    <row r="141" spans="21:55" ht="12.75" x14ac:dyDescent="0.2">
      <c r="U141" s="4">
        <v>5</v>
      </c>
      <c r="V141" s="4" t="s">
        <v>17</v>
      </c>
      <c r="W141" s="4"/>
      <c r="X141" s="161"/>
      <c r="Y141" s="4"/>
      <c r="Z141" s="4"/>
      <c r="AH141" s="122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</row>
    <row r="142" spans="21:55" ht="12.75" x14ac:dyDescent="0.2">
      <c r="U142" s="4"/>
      <c r="V142" s="4" t="s">
        <v>18</v>
      </c>
      <c r="W142" s="4"/>
      <c r="X142" s="161"/>
      <c r="Y142" s="4"/>
      <c r="Z142" s="4"/>
      <c r="AH142" s="122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</row>
    <row r="143" spans="21:55" ht="12.75" x14ac:dyDescent="0.2">
      <c r="U143" s="4"/>
      <c r="V143" s="4" t="s">
        <v>20</v>
      </c>
      <c r="W143" s="4"/>
      <c r="X143" s="161"/>
      <c r="Y143" s="4"/>
      <c r="Z143" s="4"/>
      <c r="AH143" s="122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</row>
    <row r="144" spans="21:55" ht="25.5" x14ac:dyDescent="0.2">
      <c r="U144" s="4"/>
      <c r="V144" s="4" t="s">
        <v>22</v>
      </c>
      <c r="W144" s="4"/>
      <c r="X144" s="161"/>
      <c r="Y144" s="4"/>
      <c r="Z144" s="4"/>
      <c r="AH144" s="122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</row>
    <row r="145" spans="21:55" ht="12.75" x14ac:dyDescent="0.2">
      <c r="U145" s="4"/>
      <c r="V145" s="4" t="s">
        <v>24</v>
      </c>
      <c r="W145" s="4"/>
      <c r="X145" s="161"/>
      <c r="Y145" s="4"/>
      <c r="Z145" s="4"/>
      <c r="AH145" s="122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</row>
    <row r="146" spans="21:55" ht="12.75" x14ac:dyDescent="0.2">
      <c r="U146" s="4"/>
      <c r="V146" s="4" t="s">
        <v>25</v>
      </c>
      <c r="W146" s="4"/>
      <c r="X146" s="161"/>
      <c r="Y146" s="4"/>
      <c r="Z146" s="4"/>
      <c r="AH146" s="122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</row>
    <row r="147" spans="21:55" ht="12.75" x14ac:dyDescent="0.2">
      <c r="U147" s="4"/>
      <c r="V147" s="4" t="s">
        <v>26</v>
      </c>
      <c r="W147" s="4"/>
      <c r="X147" s="161"/>
      <c r="Y147" s="4"/>
      <c r="Z147" s="4"/>
      <c r="AH147" s="122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</row>
    <row r="148" spans="21:55" ht="25.5" x14ac:dyDescent="0.2">
      <c r="U148" s="4"/>
      <c r="V148" s="4" t="s">
        <v>27</v>
      </c>
      <c r="W148" s="4"/>
      <c r="X148" s="161"/>
      <c r="Y148" s="4"/>
      <c r="Z148" s="4"/>
      <c r="AH148" s="122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</row>
    <row r="149" spans="21:55" ht="12.75" x14ac:dyDescent="0.2">
      <c r="U149" s="4"/>
      <c r="V149" s="4" t="s">
        <v>28</v>
      </c>
      <c r="W149" s="4"/>
      <c r="X149" s="161"/>
      <c r="Y149" s="4"/>
      <c r="Z149" s="4"/>
      <c r="AH149" s="122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</row>
    <row r="150" spans="21:55" ht="12.75" x14ac:dyDescent="0.2">
      <c r="U150" s="4"/>
      <c r="V150" s="4" t="s">
        <v>29</v>
      </c>
      <c r="W150" s="4"/>
      <c r="X150" s="161"/>
      <c r="Y150" s="4"/>
      <c r="Z150" s="4"/>
      <c r="AH150" s="122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</row>
    <row r="151" spans="21:55" ht="25.5" x14ac:dyDescent="0.2">
      <c r="U151" s="4"/>
      <c r="V151" s="4" t="s">
        <v>30</v>
      </c>
      <c r="W151" s="4"/>
      <c r="X151" s="161"/>
      <c r="Y151" s="4"/>
      <c r="Z151" s="4"/>
      <c r="AH151" s="122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</row>
    <row r="152" spans="21:55" ht="12.75" x14ac:dyDescent="0.2">
      <c r="U152" s="4"/>
      <c r="V152" s="4" t="s">
        <v>31</v>
      </c>
      <c r="W152" s="4"/>
      <c r="X152" s="161"/>
      <c r="Y152" s="4"/>
      <c r="Z152" s="4"/>
      <c r="AH152" s="122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</row>
    <row r="153" spans="21:55" ht="12.75" x14ac:dyDescent="0.2">
      <c r="U153" s="4"/>
      <c r="V153" s="4" t="s">
        <v>32</v>
      </c>
      <c r="W153" s="4"/>
      <c r="X153" s="161"/>
      <c r="Y153" s="4"/>
      <c r="Z153" s="4"/>
      <c r="AH153" s="122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</row>
    <row r="154" spans="21:55" ht="12.75" x14ac:dyDescent="0.2">
      <c r="U154" s="4"/>
      <c r="V154" s="4" t="s">
        <v>33</v>
      </c>
      <c r="W154" s="4"/>
      <c r="X154" s="161"/>
      <c r="Y154" s="4"/>
      <c r="Z154" s="4"/>
      <c r="AH154" s="122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</row>
    <row r="155" spans="21:55" ht="25.5" x14ac:dyDescent="0.2">
      <c r="U155" s="4"/>
      <c r="V155" s="4" t="s">
        <v>35</v>
      </c>
      <c r="W155" s="4"/>
      <c r="X155" s="161"/>
      <c r="Y155" s="4"/>
      <c r="Z155" s="4"/>
      <c r="AH155" s="122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</row>
    <row r="156" spans="21:55" ht="12.75" x14ac:dyDescent="0.2">
      <c r="U156" s="4"/>
      <c r="V156" s="4" t="s">
        <v>37</v>
      </c>
      <c r="W156" s="162"/>
      <c r="X156" s="161"/>
      <c r="Y156" s="4"/>
      <c r="Z156" s="4"/>
      <c r="AH156" s="122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</row>
    <row r="157" spans="21:55" ht="12.75" x14ac:dyDescent="0.2">
      <c r="U157" s="4"/>
      <c r="V157" s="4" t="s">
        <v>39</v>
      </c>
      <c r="W157" s="4"/>
      <c r="X157" s="161"/>
      <c r="Y157" s="4"/>
      <c r="Z157" s="4"/>
      <c r="AH157" s="122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</row>
    <row r="158" spans="21:55" ht="12.75" x14ac:dyDescent="0.2">
      <c r="U158" s="4"/>
      <c r="V158" s="4" t="s">
        <v>41</v>
      </c>
      <c r="W158" s="4"/>
      <c r="X158" s="161"/>
      <c r="Y158" s="4"/>
      <c r="Z158" s="4"/>
      <c r="AH158" s="122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</row>
    <row r="159" spans="21:55" ht="25.5" x14ac:dyDescent="0.2">
      <c r="U159" s="4"/>
      <c r="V159" s="4" t="s">
        <v>42</v>
      </c>
      <c r="W159" s="4"/>
      <c r="X159" s="161"/>
      <c r="Y159" s="4"/>
      <c r="Z159" s="4"/>
      <c r="AH159" s="122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</row>
    <row r="160" spans="21:55" ht="12.75" x14ac:dyDescent="0.2">
      <c r="U160" s="4"/>
      <c r="V160" s="4" t="s">
        <v>43</v>
      </c>
      <c r="W160" s="162"/>
      <c r="X160" s="161"/>
      <c r="Y160" s="4"/>
      <c r="Z160" s="4"/>
      <c r="AH160" s="122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</row>
    <row r="161" spans="21:55" ht="12.75" x14ac:dyDescent="0.2">
      <c r="U161" s="4"/>
      <c r="V161" s="4" t="s">
        <v>44</v>
      </c>
      <c r="W161" s="4"/>
      <c r="X161" s="161"/>
      <c r="Y161" s="4"/>
      <c r="Z161" s="4"/>
      <c r="AH161" s="122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</row>
    <row r="162" spans="21:55" ht="12.75" x14ac:dyDescent="0.2">
      <c r="U162" s="4"/>
      <c r="V162" s="4"/>
      <c r="W162" s="4"/>
      <c r="X162" s="161"/>
      <c r="Y162" s="4"/>
      <c r="Z162" s="4"/>
      <c r="AH162" s="122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</row>
    <row r="163" spans="21:55" ht="12.75" x14ac:dyDescent="0.2">
      <c r="U163" s="4">
        <v>6</v>
      </c>
      <c r="V163" s="4" t="s">
        <v>17</v>
      </c>
      <c r="W163" s="4"/>
      <c r="X163" s="161"/>
      <c r="Y163" s="4"/>
      <c r="Z163" s="4"/>
      <c r="AH163" s="122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</row>
    <row r="164" spans="21:55" ht="12.75" x14ac:dyDescent="0.2">
      <c r="U164" s="4"/>
      <c r="V164" s="4" t="s">
        <v>18</v>
      </c>
      <c r="W164" s="4"/>
      <c r="X164" s="161"/>
      <c r="Y164" s="4"/>
      <c r="Z164" s="4"/>
      <c r="AH164" s="122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</row>
    <row r="165" spans="21:55" ht="12.75" x14ac:dyDescent="0.2">
      <c r="U165" s="4"/>
      <c r="V165" s="4" t="s">
        <v>20</v>
      </c>
      <c r="W165" s="4"/>
      <c r="X165" s="161"/>
      <c r="Y165" s="4"/>
      <c r="Z165" s="4"/>
      <c r="AH165" s="122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</row>
    <row r="166" spans="21:55" ht="25.5" x14ac:dyDescent="0.2">
      <c r="U166" s="4"/>
      <c r="V166" s="4" t="s">
        <v>22</v>
      </c>
      <c r="W166" s="4"/>
      <c r="X166" s="161"/>
      <c r="Y166" s="4"/>
      <c r="Z166" s="4"/>
      <c r="AH166" s="122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</row>
    <row r="167" spans="21:55" ht="12.75" x14ac:dyDescent="0.2">
      <c r="U167" s="4"/>
      <c r="V167" s="4" t="s">
        <v>24</v>
      </c>
      <c r="W167" s="4"/>
      <c r="X167" s="161"/>
      <c r="Y167" s="4"/>
      <c r="Z167" s="4"/>
      <c r="AH167" s="122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</row>
    <row r="168" spans="21:55" ht="12.75" x14ac:dyDescent="0.2">
      <c r="U168" s="4"/>
      <c r="V168" s="4" t="s">
        <v>25</v>
      </c>
      <c r="W168" s="4"/>
      <c r="X168" s="161"/>
      <c r="Y168" s="4"/>
      <c r="Z168" s="4"/>
      <c r="AH168" s="122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</row>
    <row r="169" spans="21:55" ht="12.75" x14ac:dyDescent="0.2">
      <c r="U169" s="4"/>
      <c r="V169" s="4" t="s">
        <v>26</v>
      </c>
      <c r="W169" s="4"/>
      <c r="X169" s="161"/>
      <c r="Y169" s="4"/>
      <c r="Z169" s="4"/>
      <c r="AH169" s="122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</row>
    <row r="170" spans="21:55" ht="25.5" x14ac:dyDescent="0.2">
      <c r="U170" s="4"/>
      <c r="V170" s="4" t="s">
        <v>27</v>
      </c>
      <c r="W170" s="4"/>
      <c r="X170" s="161"/>
      <c r="Y170" s="4"/>
      <c r="Z170" s="4"/>
      <c r="AH170" s="122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</row>
    <row r="171" spans="21:55" ht="12.75" x14ac:dyDescent="0.2">
      <c r="U171" s="4"/>
      <c r="V171" s="4" t="s">
        <v>28</v>
      </c>
      <c r="W171" s="4"/>
      <c r="X171" s="161"/>
      <c r="Y171" s="4"/>
      <c r="Z171" s="4"/>
      <c r="AH171" s="122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</row>
    <row r="172" spans="21:55" ht="12.75" x14ac:dyDescent="0.2">
      <c r="U172" s="4"/>
      <c r="V172" s="4" t="s">
        <v>29</v>
      </c>
      <c r="W172" s="4"/>
      <c r="X172" s="161"/>
      <c r="Y172" s="4"/>
      <c r="Z172" s="4"/>
      <c r="AH172" s="122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</row>
    <row r="173" spans="21:55" ht="25.5" x14ac:dyDescent="0.2">
      <c r="U173" s="4"/>
      <c r="V173" s="4" t="s">
        <v>30</v>
      </c>
      <c r="W173" s="4"/>
      <c r="X173" s="161"/>
      <c r="Y173" s="4"/>
      <c r="Z173" s="4"/>
      <c r="AH173" s="122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</row>
    <row r="174" spans="21:55" ht="12.75" x14ac:dyDescent="0.2">
      <c r="U174" s="4"/>
      <c r="V174" s="4" t="s">
        <v>31</v>
      </c>
      <c r="W174" s="4"/>
      <c r="X174" s="161"/>
      <c r="Y174" s="4"/>
      <c r="Z174" s="4"/>
      <c r="AH174" s="122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</row>
    <row r="175" spans="21:55" ht="12.75" x14ac:dyDescent="0.2">
      <c r="U175" s="4"/>
      <c r="V175" s="4" t="s">
        <v>32</v>
      </c>
      <c r="W175" s="4"/>
      <c r="X175" s="161"/>
      <c r="Y175" s="4"/>
      <c r="Z175" s="4"/>
      <c r="AH175" s="122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</row>
    <row r="176" spans="21:55" ht="12.75" x14ac:dyDescent="0.2">
      <c r="U176" s="4"/>
      <c r="V176" s="4" t="s">
        <v>33</v>
      </c>
      <c r="W176" s="4"/>
      <c r="X176" s="161"/>
      <c r="Y176" s="4"/>
      <c r="Z176" s="4"/>
      <c r="AH176" s="122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</row>
    <row r="177" spans="21:55" ht="25.5" x14ac:dyDescent="0.2">
      <c r="U177" s="4"/>
      <c r="V177" s="4" t="s">
        <v>35</v>
      </c>
      <c r="W177" s="4"/>
      <c r="X177" s="161"/>
      <c r="Y177" s="4"/>
      <c r="Z177" s="4"/>
      <c r="AH177" s="122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</row>
    <row r="178" spans="21:55" ht="12.75" x14ac:dyDescent="0.2">
      <c r="U178" s="4"/>
      <c r="V178" s="4" t="s">
        <v>37</v>
      </c>
      <c r="W178" s="162"/>
      <c r="X178" s="161"/>
      <c r="Y178" s="4"/>
      <c r="Z178" s="4"/>
      <c r="AH178" s="122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</row>
    <row r="179" spans="21:55" ht="12.75" x14ac:dyDescent="0.2">
      <c r="U179" s="4"/>
      <c r="V179" s="4" t="s">
        <v>39</v>
      </c>
      <c r="W179" s="4"/>
      <c r="X179" s="161"/>
      <c r="Y179" s="4"/>
      <c r="Z179" s="4"/>
      <c r="AH179" s="122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</row>
    <row r="180" spans="21:55" ht="12.75" x14ac:dyDescent="0.2">
      <c r="U180" s="4"/>
      <c r="V180" s="4" t="s">
        <v>41</v>
      </c>
      <c r="W180" s="4"/>
      <c r="X180" s="161"/>
      <c r="Y180" s="4"/>
      <c r="Z180" s="4"/>
      <c r="AH180" s="122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</row>
    <row r="181" spans="21:55" ht="25.5" x14ac:dyDescent="0.2">
      <c r="U181" s="4"/>
      <c r="V181" s="4" t="s">
        <v>42</v>
      </c>
      <c r="W181" s="4"/>
      <c r="X181" s="161"/>
      <c r="Y181" s="4"/>
      <c r="Z181" s="4"/>
      <c r="AH181" s="122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</row>
    <row r="182" spans="21:55" ht="12.75" x14ac:dyDescent="0.2">
      <c r="U182" s="4"/>
      <c r="V182" s="4" t="s">
        <v>43</v>
      </c>
      <c r="W182" s="162"/>
      <c r="X182" s="161"/>
      <c r="Y182" s="4"/>
      <c r="Z182" s="4"/>
      <c r="AH182" s="122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</row>
    <row r="183" spans="21:55" ht="12.75" x14ac:dyDescent="0.2">
      <c r="U183" s="4"/>
      <c r="V183" s="4" t="s">
        <v>44</v>
      </c>
      <c r="W183" s="4"/>
      <c r="X183" s="161"/>
      <c r="Y183" s="4"/>
      <c r="Z183" s="4"/>
      <c r="AH183" s="122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</row>
    <row r="184" spans="21:55" ht="12.75" x14ac:dyDescent="0.2">
      <c r="U184" s="4"/>
      <c r="V184" s="4"/>
      <c r="W184" s="4"/>
      <c r="X184" s="161"/>
      <c r="Y184" s="4"/>
      <c r="Z184" s="4"/>
      <c r="AH184" s="122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</row>
    <row r="185" spans="21:55" ht="12.75" x14ac:dyDescent="0.2">
      <c r="U185" s="4">
        <v>7</v>
      </c>
      <c r="V185" s="4" t="s">
        <v>17</v>
      </c>
      <c r="W185" s="4"/>
      <c r="X185" s="161"/>
      <c r="Y185" s="4"/>
      <c r="Z185" s="4"/>
      <c r="AH185" s="122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</row>
    <row r="186" spans="21:55" ht="12.75" x14ac:dyDescent="0.2">
      <c r="U186" s="4"/>
      <c r="V186" s="4" t="s">
        <v>18</v>
      </c>
      <c r="W186" s="4"/>
      <c r="X186" s="161"/>
      <c r="Y186" s="4"/>
      <c r="Z186" s="4"/>
      <c r="AH186" s="122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</row>
    <row r="187" spans="21:55" ht="12.75" x14ac:dyDescent="0.2">
      <c r="U187" s="4"/>
      <c r="V187" s="4" t="s">
        <v>20</v>
      </c>
      <c r="W187" s="4"/>
      <c r="X187" s="161"/>
      <c r="Y187" s="4"/>
      <c r="Z187" s="4"/>
      <c r="AH187" s="122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</row>
    <row r="188" spans="21:55" ht="25.5" x14ac:dyDescent="0.2">
      <c r="U188" s="4"/>
      <c r="V188" s="4" t="s">
        <v>22</v>
      </c>
      <c r="W188" s="4"/>
      <c r="X188" s="161"/>
      <c r="Y188" s="4"/>
      <c r="Z188" s="4"/>
      <c r="AH188" s="122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</row>
    <row r="189" spans="21:55" ht="12.75" x14ac:dyDescent="0.2">
      <c r="U189" s="4"/>
      <c r="V189" s="4" t="s">
        <v>24</v>
      </c>
      <c r="W189" s="4"/>
      <c r="X189" s="161"/>
      <c r="Y189" s="4"/>
      <c r="Z189" s="4"/>
      <c r="AH189" s="122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</row>
    <row r="190" spans="21:55" ht="12.75" x14ac:dyDescent="0.2">
      <c r="U190" s="4"/>
      <c r="V190" s="4" t="s">
        <v>25</v>
      </c>
      <c r="W190" s="4"/>
      <c r="X190" s="161"/>
      <c r="Y190" s="4"/>
      <c r="Z190" s="4"/>
      <c r="AH190" s="122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</row>
    <row r="191" spans="21:55" ht="12.75" x14ac:dyDescent="0.2">
      <c r="U191" s="4"/>
      <c r="V191" s="4" t="s">
        <v>26</v>
      </c>
      <c r="W191" s="4"/>
      <c r="X191" s="161"/>
      <c r="Y191" s="4"/>
      <c r="Z191" s="4"/>
      <c r="AH191" s="122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</row>
    <row r="192" spans="21:55" ht="25.5" x14ac:dyDescent="0.2">
      <c r="U192" s="4"/>
      <c r="V192" s="4" t="s">
        <v>27</v>
      </c>
      <c r="W192" s="4"/>
      <c r="X192" s="161"/>
      <c r="Y192" s="4"/>
      <c r="Z192" s="4"/>
      <c r="AH192" s="122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</row>
    <row r="193" spans="21:55" ht="12.75" x14ac:dyDescent="0.2">
      <c r="U193" s="4"/>
      <c r="V193" s="4" t="s">
        <v>28</v>
      </c>
      <c r="W193" s="4"/>
      <c r="X193" s="161"/>
      <c r="Y193" s="4"/>
      <c r="Z193" s="4"/>
      <c r="AH193" s="122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</row>
    <row r="194" spans="21:55" ht="12.75" x14ac:dyDescent="0.2">
      <c r="U194" s="4"/>
      <c r="V194" s="4" t="s">
        <v>29</v>
      </c>
      <c r="W194" s="4"/>
      <c r="X194" s="161"/>
      <c r="Y194" s="4"/>
      <c r="Z194" s="4"/>
      <c r="AH194" s="122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</row>
    <row r="195" spans="21:55" ht="25.5" x14ac:dyDescent="0.2">
      <c r="U195" s="4"/>
      <c r="V195" s="4" t="s">
        <v>30</v>
      </c>
      <c r="W195" s="4"/>
      <c r="X195" s="161"/>
      <c r="Y195" s="4"/>
      <c r="Z195" s="4"/>
      <c r="AH195" s="122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</row>
    <row r="196" spans="21:55" ht="12.75" x14ac:dyDescent="0.2">
      <c r="U196" s="4"/>
      <c r="V196" s="4" t="s">
        <v>31</v>
      </c>
      <c r="W196" s="4"/>
      <c r="X196" s="161"/>
      <c r="Y196" s="4"/>
      <c r="Z196" s="4"/>
      <c r="AH196" s="122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</row>
    <row r="197" spans="21:55" ht="12.75" x14ac:dyDescent="0.2">
      <c r="U197" s="4"/>
      <c r="V197" s="4" t="s">
        <v>32</v>
      </c>
      <c r="W197" s="4"/>
      <c r="X197" s="161"/>
      <c r="Y197" s="4"/>
      <c r="Z197" s="4"/>
      <c r="AH197" s="122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</row>
    <row r="198" spans="21:55" ht="12.75" x14ac:dyDescent="0.2">
      <c r="U198" s="4"/>
      <c r="V198" s="4" t="s">
        <v>33</v>
      </c>
      <c r="W198" s="4"/>
      <c r="X198" s="161"/>
      <c r="Y198" s="4"/>
      <c r="Z198" s="4"/>
      <c r="AH198" s="122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</row>
    <row r="199" spans="21:55" ht="25.5" x14ac:dyDescent="0.2">
      <c r="U199" s="4"/>
      <c r="V199" s="4" t="s">
        <v>35</v>
      </c>
      <c r="W199" s="4"/>
      <c r="X199" s="161"/>
      <c r="Y199" s="4"/>
      <c r="Z199" s="4"/>
      <c r="AH199" s="122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</row>
    <row r="200" spans="21:55" ht="12.75" x14ac:dyDescent="0.2">
      <c r="U200" s="4"/>
      <c r="V200" s="4" t="s">
        <v>37</v>
      </c>
      <c r="W200" s="162"/>
      <c r="X200" s="161"/>
      <c r="Y200" s="4"/>
      <c r="Z200" s="4"/>
      <c r="AH200" s="122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</row>
    <row r="201" spans="21:55" ht="12.75" x14ac:dyDescent="0.2">
      <c r="U201" s="4"/>
      <c r="V201" s="4" t="s">
        <v>39</v>
      </c>
      <c r="W201" s="4"/>
      <c r="X201" s="161"/>
      <c r="Y201" s="4"/>
      <c r="Z201" s="4"/>
      <c r="AH201" s="122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</row>
    <row r="202" spans="21:55" ht="12.75" x14ac:dyDescent="0.2">
      <c r="U202" s="4"/>
      <c r="V202" s="4" t="s">
        <v>41</v>
      </c>
      <c r="W202" s="4"/>
      <c r="X202" s="161"/>
      <c r="Y202" s="4"/>
      <c r="Z202" s="4"/>
      <c r="AH202" s="122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</row>
    <row r="203" spans="21:55" ht="25.5" x14ac:dyDescent="0.2">
      <c r="U203" s="4"/>
      <c r="V203" s="4" t="s">
        <v>42</v>
      </c>
      <c r="W203" s="4"/>
      <c r="X203" s="161"/>
      <c r="Y203" s="4"/>
      <c r="Z203" s="4"/>
      <c r="AH203" s="122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</row>
    <row r="204" spans="21:55" ht="12.75" x14ac:dyDescent="0.2">
      <c r="U204" s="4"/>
      <c r="V204" s="4" t="s">
        <v>43</v>
      </c>
      <c r="W204" s="162"/>
      <c r="X204" s="161"/>
      <c r="Y204" s="4"/>
      <c r="Z204" s="4"/>
      <c r="AH204" s="122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</row>
    <row r="205" spans="21:55" ht="12.75" x14ac:dyDescent="0.2">
      <c r="U205" s="4"/>
      <c r="V205" s="4" t="s">
        <v>44</v>
      </c>
      <c r="W205" s="4"/>
      <c r="X205" s="161"/>
      <c r="Y205" s="4"/>
      <c r="Z205" s="4"/>
      <c r="AH205" s="122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</row>
    <row r="206" spans="21:55" ht="12.75" x14ac:dyDescent="0.2">
      <c r="U206" s="4"/>
      <c r="V206" s="4"/>
      <c r="W206" s="4"/>
      <c r="X206" s="161"/>
      <c r="Y206" s="4"/>
      <c r="Z206" s="4"/>
      <c r="AH206" s="122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</row>
    <row r="207" spans="21:55" ht="12.75" x14ac:dyDescent="0.2">
      <c r="U207" s="4">
        <v>8</v>
      </c>
      <c r="V207" s="4" t="s">
        <v>17</v>
      </c>
      <c r="W207" s="4"/>
      <c r="X207" s="161"/>
      <c r="Y207" s="4"/>
      <c r="Z207" s="4"/>
      <c r="AH207" s="122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</row>
    <row r="208" spans="21:55" ht="12.75" x14ac:dyDescent="0.2">
      <c r="U208" s="4"/>
      <c r="V208" s="4" t="s">
        <v>18</v>
      </c>
      <c r="W208" s="4"/>
      <c r="X208" s="161"/>
      <c r="Y208" s="4"/>
      <c r="Z208" s="4"/>
      <c r="AH208" s="122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</row>
    <row r="209" spans="21:55" ht="12.75" x14ac:dyDescent="0.2">
      <c r="U209" s="4"/>
      <c r="V209" s="4" t="s">
        <v>20</v>
      </c>
      <c r="W209" s="4"/>
      <c r="X209" s="161"/>
      <c r="Y209" s="4"/>
      <c r="Z209" s="4"/>
      <c r="AH209" s="122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</row>
    <row r="210" spans="21:55" ht="25.5" x14ac:dyDescent="0.2">
      <c r="U210" s="4"/>
      <c r="V210" s="4" t="s">
        <v>22</v>
      </c>
      <c r="W210" s="4"/>
      <c r="X210" s="161"/>
      <c r="Y210" s="4"/>
      <c r="Z210" s="4"/>
      <c r="AH210" s="122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</row>
    <row r="211" spans="21:55" ht="12.75" x14ac:dyDescent="0.2">
      <c r="U211" s="4"/>
      <c r="V211" s="4" t="s">
        <v>24</v>
      </c>
      <c r="W211" s="4"/>
      <c r="X211" s="161"/>
      <c r="Y211" s="4"/>
      <c r="Z211" s="4"/>
      <c r="AH211" s="122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</row>
    <row r="212" spans="21:55" ht="12.75" x14ac:dyDescent="0.2">
      <c r="U212" s="4"/>
      <c r="V212" s="4" t="s">
        <v>25</v>
      </c>
      <c r="W212" s="4"/>
      <c r="X212" s="161"/>
      <c r="Y212" s="4"/>
      <c r="Z212" s="4"/>
      <c r="AH212" s="122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</row>
    <row r="213" spans="21:55" ht="12.75" x14ac:dyDescent="0.2">
      <c r="U213" s="4"/>
      <c r="V213" s="4" t="s">
        <v>26</v>
      </c>
      <c r="W213" s="4"/>
      <c r="X213" s="161"/>
      <c r="Y213" s="4"/>
      <c r="Z213" s="4"/>
      <c r="AH213" s="122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</row>
    <row r="214" spans="21:55" ht="25.5" x14ac:dyDescent="0.2">
      <c r="U214" s="4"/>
      <c r="V214" s="4" t="s">
        <v>27</v>
      </c>
      <c r="W214" s="4"/>
      <c r="X214" s="161"/>
      <c r="Y214" s="4"/>
      <c r="Z214" s="4"/>
      <c r="AH214" s="122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</row>
    <row r="215" spans="21:55" ht="12.75" x14ac:dyDescent="0.2">
      <c r="U215" s="4"/>
      <c r="V215" s="4" t="s">
        <v>28</v>
      </c>
      <c r="W215" s="4"/>
      <c r="X215" s="161"/>
      <c r="Y215" s="4"/>
      <c r="Z215" s="4"/>
      <c r="AH215" s="122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</row>
    <row r="216" spans="21:55" ht="12.75" x14ac:dyDescent="0.2">
      <c r="U216" s="4"/>
      <c r="V216" s="4" t="s">
        <v>29</v>
      </c>
      <c r="W216" s="4"/>
      <c r="X216" s="161"/>
      <c r="Y216" s="4"/>
      <c r="Z216" s="4"/>
      <c r="AH216" s="122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</row>
    <row r="217" spans="21:55" ht="25.5" x14ac:dyDescent="0.2">
      <c r="U217" s="4"/>
      <c r="V217" s="4" t="s">
        <v>30</v>
      </c>
      <c r="W217" s="4"/>
      <c r="X217" s="161"/>
      <c r="Y217" s="4"/>
      <c r="Z217" s="4"/>
      <c r="AH217" s="122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</row>
    <row r="218" spans="21:55" ht="12.75" x14ac:dyDescent="0.2">
      <c r="U218" s="4"/>
      <c r="V218" s="4" t="s">
        <v>31</v>
      </c>
      <c r="W218" s="4"/>
      <c r="X218" s="161"/>
      <c r="Y218" s="4"/>
      <c r="Z218" s="4"/>
      <c r="AH218" s="122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</row>
    <row r="219" spans="21:55" ht="12.75" x14ac:dyDescent="0.2">
      <c r="U219" s="4"/>
      <c r="V219" s="4" t="s">
        <v>32</v>
      </c>
      <c r="W219" s="4"/>
      <c r="X219" s="161"/>
      <c r="Y219" s="4"/>
      <c r="Z219" s="4"/>
      <c r="AH219" s="122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</row>
    <row r="220" spans="21:55" ht="12.75" x14ac:dyDescent="0.2">
      <c r="U220" s="4"/>
      <c r="V220" s="4" t="s">
        <v>33</v>
      </c>
      <c r="W220" s="4"/>
      <c r="X220" s="161"/>
      <c r="Y220" s="4"/>
      <c r="Z220" s="4"/>
      <c r="AH220" s="122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</row>
    <row r="221" spans="21:55" ht="25.5" x14ac:dyDescent="0.2">
      <c r="U221" s="4"/>
      <c r="V221" s="4" t="s">
        <v>35</v>
      </c>
      <c r="W221" s="4"/>
      <c r="X221" s="161"/>
      <c r="Y221" s="4"/>
      <c r="Z221" s="4"/>
      <c r="AH221" s="122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</row>
    <row r="222" spans="21:55" ht="12.75" x14ac:dyDescent="0.2">
      <c r="U222" s="4"/>
      <c r="V222" s="4" t="s">
        <v>37</v>
      </c>
      <c r="W222" s="162"/>
      <c r="X222" s="161"/>
      <c r="Y222" s="4"/>
      <c r="Z222" s="4"/>
      <c r="AH222" s="122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</row>
    <row r="223" spans="21:55" ht="12.75" x14ac:dyDescent="0.2">
      <c r="U223" s="4"/>
      <c r="V223" s="4" t="s">
        <v>39</v>
      </c>
      <c r="W223" s="4"/>
      <c r="X223" s="161"/>
      <c r="Y223" s="4"/>
      <c r="Z223" s="4"/>
      <c r="AH223" s="122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</row>
    <row r="224" spans="21:55" ht="12.75" x14ac:dyDescent="0.2">
      <c r="U224" s="4"/>
      <c r="V224" s="4" t="s">
        <v>41</v>
      </c>
      <c r="W224" s="4"/>
      <c r="X224" s="161"/>
      <c r="Y224" s="4"/>
      <c r="Z224" s="4"/>
      <c r="AH224" s="122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</row>
    <row r="225" spans="21:55" ht="25.5" x14ac:dyDescent="0.2">
      <c r="U225" s="4"/>
      <c r="V225" s="4" t="s">
        <v>42</v>
      </c>
      <c r="W225" s="4"/>
      <c r="X225" s="161"/>
      <c r="Y225" s="4"/>
      <c r="Z225" s="4"/>
      <c r="AH225" s="122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</row>
    <row r="226" spans="21:55" ht="12.75" x14ac:dyDescent="0.2">
      <c r="U226" s="4"/>
      <c r="V226" s="4" t="s">
        <v>43</v>
      </c>
      <c r="W226" s="162"/>
      <c r="X226" s="161"/>
      <c r="Y226" s="4"/>
      <c r="Z226" s="4"/>
      <c r="AH226" s="122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</row>
    <row r="227" spans="21:55" ht="12.75" x14ac:dyDescent="0.2">
      <c r="U227" s="4"/>
      <c r="V227" s="4" t="s">
        <v>44</v>
      </c>
      <c r="W227" s="4"/>
      <c r="X227" s="161"/>
      <c r="Y227" s="4"/>
      <c r="Z227" s="4"/>
      <c r="AH227" s="122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</row>
    <row r="228" spans="21:55" ht="12.75" x14ac:dyDescent="0.2">
      <c r="U228" s="4"/>
      <c r="V228" s="4"/>
      <c r="W228" s="4"/>
      <c r="X228" s="161"/>
      <c r="Y228" s="4"/>
      <c r="Z228" s="4"/>
      <c r="AH228" s="122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</row>
    <row r="229" spans="21:55" ht="12.75" x14ac:dyDescent="0.2">
      <c r="U229" s="4">
        <v>9</v>
      </c>
      <c r="V229" s="4" t="s">
        <v>17</v>
      </c>
      <c r="W229" s="4"/>
      <c r="X229" s="161"/>
      <c r="Y229" s="4"/>
      <c r="Z229" s="4"/>
      <c r="AH229" s="122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</row>
    <row r="230" spans="21:55" ht="12.75" x14ac:dyDescent="0.2">
      <c r="U230" s="4"/>
      <c r="V230" s="4" t="s">
        <v>18</v>
      </c>
      <c r="W230" s="4"/>
      <c r="X230" s="161"/>
      <c r="Y230" s="4"/>
      <c r="Z230" s="4"/>
      <c r="AH230" s="122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</row>
    <row r="231" spans="21:55" ht="12.75" x14ac:dyDescent="0.2">
      <c r="U231" s="4"/>
      <c r="V231" s="4" t="s">
        <v>20</v>
      </c>
      <c r="W231" s="4"/>
      <c r="X231" s="161"/>
      <c r="Y231" s="4"/>
      <c r="Z231" s="4"/>
      <c r="AH231" s="122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</row>
    <row r="232" spans="21:55" ht="25.5" x14ac:dyDescent="0.2">
      <c r="U232" s="4"/>
      <c r="V232" s="4" t="s">
        <v>22</v>
      </c>
      <c r="W232" s="4"/>
      <c r="X232" s="161"/>
      <c r="Y232" s="4"/>
      <c r="Z232" s="4"/>
      <c r="AH232" s="122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</row>
    <row r="233" spans="21:55" ht="12.75" x14ac:dyDescent="0.2">
      <c r="U233" s="4"/>
      <c r="V233" s="4" t="s">
        <v>24</v>
      </c>
      <c r="W233" s="4"/>
      <c r="X233" s="161"/>
      <c r="Y233" s="4"/>
      <c r="Z233" s="4"/>
      <c r="AH233" s="122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</row>
    <row r="234" spans="21:55" ht="12.75" x14ac:dyDescent="0.2">
      <c r="U234" s="4"/>
      <c r="V234" s="4" t="s">
        <v>25</v>
      </c>
      <c r="W234" s="4"/>
      <c r="X234" s="161"/>
      <c r="Y234" s="4"/>
      <c r="Z234" s="4"/>
      <c r="AH234" s="122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</row>
    <row r="235" spans="21:55" ht="12.75" x14ac:dyDescent="0.2">
      <c r="U235" s="4"/>
      <c r="V235" s="4" t="s">
        <v>26</v>
      </c>
      <c r="W235" s="4"/>
      <c r="X235" s="161"/>
      <c r="Y235" s="4"/>
      <c r="Z235" s="4"/>
      <c r="AH235" s="122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</row>
    <row r="236" spans="21:55" ht="25.5" x14ac:dyDescent="0.2">
      <c r="U236" s="4"/>
      <c r="V236" s="4" t="s">
        <v>27</v>
      </c>
      <c r="W236" s="4"/>
      <c r="X236" s="161"/>
      <c r="Y236" s="4"/>
      <c r="Z236" s="4"/>
      <c r="AH236" s="122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</row>
    <row r="237" spans="21:55" ht="12.75" x14ac:dyDescent="0.2">
      <c r="U237" s="4"/>
      <c r="V237" s="4" t="s">
        <v>28</v>
      </c>
      <c r="W237" s="4"/>
      <c r="X237" s="161"/>
      <c r="Y237" s="4"/>
      <c r="Z237" s="4"/>
      <c r="AH237" s="122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</row>
    <row r="238" spans="21:55" ht="12.75" x14ac:dyDescent="0.2">
      <c r="U238" s="4"/>
      <c r="V238" s="4" t="s">
        <v>29</v>
      </c>
      <c r="W238" s="4"/>
      <c r="X238" s="161"/>
      <c r="Y238" s="4"/>
      <c r="Z238" s="4"/>
      <c r="AH238" s="122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</row>
    <row r="239" spans="21:55" ht="25.5" x14ac:dyDescent="0.2">
      <c r="U239" s="4"/>
      <c r="V239" s="4" t="s">
        <v>30</v>
      </c>
      <c r="W239" s="4"/>
      <c r="X239" s="161"/>
      <c r="Y239" s="4"/>
      <c r="Z239" s="4"/>
      <c r="AH239" s="122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</row>
    <row r="240" spans="21:55" ht="12.75" x14ac:dyDescent="0.2">
      <c r="U240" s="4"/>
      <c r="V240" s="4" t="s">
        <v>31</v>
      </c>
      <c r="W240" s="4"/>
      <c r="X240" s="161"/>
      <c r="Y240" s="4"/>
      <c r="Z240" s="4"/>
      <c r="AH240" s="122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</row>
    <row r="241" spans="21:55" ht="12.75" x14ac:dyDescent="0.2">
      <c r="U241" s="4"/>
      <c r="V241" s="4" t="s">
        <v>32</v>
      </c>
      <c r="W241" s="4"/>
      <c r="X241" s="161"/>
      <c r="Y241" s="4"/>
      <c r="Z241" s="4"/>
      <c r="AH241" s="122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</row>
    <row r="242" spans="21:55" ht="12.75" x14ac:dyDescent="0.2">
      <c r="U242" s="4"/>
      <c r="V242" s="4" t="s">
        <v>33</v>
      </c>
      <c r="W242" s="4"/>
      <c r="X242" s="161"/>
      <c r="Y242" s="4"/>
      <c r="Z242" s="4"/>
      <c r="AH242" s="122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</row>
    <row r="243" spans="21:55" ht="25.5" x14ac:dyDescent="0.2">
      <c r="U243" s="4"/>
      <c r="V243" s="4" t="s">
        <v>35</v>
      </c>
      <c r="W243" s="4"/>
      <c r="X243" s="161"/>
      <c r="Y243" s="4"/>
      <c r="Z243" s="4"/>
      <c r="AH243" s="122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</row>
    <row r="244" spans="21:55" ht="12.75" x14ac:dyDescent="0.2">
      <c r="U244" s="4"/>
      <c r="V244" s="4" t="s">
        <v>37</v>
      </c>
      <c r="W244" s="162"/>
      <c r="X244" s="161"/>
      <c r="Y244" s="4"/>
      <c r="Z244" s="4"/>
      <c r="AH244" s="122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</row>
    <row r="245" spans="21:55" ht="12.75" x14ac:dyDescent="0.2">
      <c r="U245" s="4"/>
      <c r="V245" s="4" t="s">
        <v>39</v>
      </c>
      <c r="W245" s="4"/>
      <c r="X245" s="161"/>
      <c r="Y245" s="4"/>
      <c r="Z245" s="4"/>
      <c r="AH245" s="122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</row>
    <row r="246" spans="21:55" ht="12.75" x14ac:dyDescent="0.2">
      <c r="U246" s="4"/>
      <c r="V246" s="4" t="s">
        <v>41</v>
      </c>
      <c r="W246" s="4"/>
      <c r="X246" s="161"/>
      <c r="Y246" s="4"/>
      <c r="Z246" s="4"/>
      <c r="AH246" s="122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</row>
    <row r="247" spans="21:55" ht="25.5" x14ac:dyDescent="0.2">
      <c r="U247" s="4"/>
      <c r="V247" s="4" t="s">
        <v>42</v>
      </c>
      <c r="W247" s="4"/>
      <c r="X247" s="161"/>
      <c r="Y247" s="4"/>
      <c r="Z247" s="4"/>
      <c r="AH247" s="122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</row>
    <row r="248" spans="21:55" ht="12.75" x14ac:dyDescent="0.2">
      <c r="U248" s="4"/>
      <c r="V248" s="4" t="s">
        <v>43</v>
      </c>
      <c r="W248" s="162"/>
      <c r="X248" s="161"/>
      <c r="Y248" s="4"/>
      <c r="Z248" s="4"/>
      <c r="AH248" s="122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</row>
    <row r="249" spans="21:55" ht="12.75" x14ac:dyDescent="0.2">
      <c r="U249" s="4"/>
      <c r="V249" s="4" t="s">
        <v>44</v>
      </c>
      <c r="W249" s="4"/>
      <c r="X249" s="161"/>
      <c r="Y249" s="4"/>
      <c r="Z249" s="4"/>
      <c r="AH249" s="122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</row>
    <row r="250" spans="21:55" ht="12.75" x14ac:dyDescent="0.2">
      <c r="U250" s="4"/>
      <c r="V250" s="4"/>
      <c r="W250" s="4"/>
      <c r="X250" s="161"/>
      <c r="Y250" s="4"/>
      <c r="Z250" s="4"/>
      <c r="AH250" s="122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</row>
    <row r="251" spans="21:55" ht="12.75" x14ac:dyDescent="0.2">
      <c r="U251" s="4">
        <v>10</v>
      </c>
      <c r="V251" s="4" t="s">
        <v>17</v>
      </c>
      <c r="W251" s="4"/>
      <c r="X251" s="161"/>
      <c r="Y251" s="4"/>
      <c r="Z251" s="4"/>
      <c r="AH251" s="122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</row>
    <row r="252" spans="21:55" ht="12.75" x14ac:dyDescent="0.2">
      <c r="U252" s="4"/>
      <c r="V252" s="4" t="s">
        <v>18</v>
      </c>
      <c r="W252" s="4"/>
      <c r="X252" s="161"/>
      <c r="Y252" s="4"/>
      <c r="Z252" s="4"/>
      <c r="AH252" s="122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</row>
    <row r="253" spans="21:55" ht="12.75" x14ac:dyDescent="0.2">
      <c r="U253" s="4"/>
      <c r="V253" s="4" t="s">
        <v>20</v>
      </c>
      <c r="W253" s="4"/>
      <c r="X253" s="161"/>
      <c r="Y253" s="4"/>
      <c r="Z253" s="4"/>
      <c r="AH253" s="122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</row>
    <row r="254" spans="21:55" ht="25.5" x14ac:dyDescent="0.2">
      <c r="U254" s="4"/>
      <c r="V254" s="4" t="s">
        <v>22</v>
      </c>
      <c r="W254" s="4"/>
      <c r="X254" s="161"/>
      <c r="Y254" s="4"/>
      <c r="Z254" s="4"/>
      <c r="AH254" s="122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</row>
    <row r="255" spans="21:55" ht="12.75" x14ac:dyDescent="0.2">
      <c r="U255" s="4"/>
      <c r="V255" s="4" t="s">
        <v>24</v>
      </c>
      <c r="W255" s="4"/>
      <c r="X255" s="161"/>
      <c r="Y255" s="4"/>
      <c r="Z255" s="4"/>
      <c r="AH255" s="122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</row>
    <row r="256" spans="21:55" ht="12.75" x14ac:dyDescent="0.2">
      <c r="U256" s="4"/>
      <c r="V256" s="4" t="s">
        <v>25</v>
      </c>
      <c r="W256" s="4"/>
      <c r="X256" s="161"/>
      <c r="Y256" s="4"/>
      <c r="Z256" s="4"/>
      <c r="AH256" s="122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</row>
    <row r="257" spans="21:55" ht="12.75" x14ac:dyDescent="0.2">
      <c r="U257" s="4"/>
      <c r="V257" s="4" t="s">
        <v>26</v>
      </c>
      <c r="W257" s="4"/>
      <c r="X257" s="161"/>
      <c r="Y257" s="4"/>
      <c r="Z257" s="4"/>
      <c r="AH257" s="122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</row>
    <row r="258" spans="21:55" ht="25.5" x14ac:dyDescent="0.2">
      <c r="U258" s="4"/>
      <c r="V258" s="4" t="s">
        <v>27</v>
      </c>
      <c r="W258" s="4"/>
      <c r="X258" s="161"/>
      <c r="Y258" s="4"/>
      <c r="Z258" s="4"/>
      <c r="AH258" s="122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</row>
    <row r="259" spans="21:55" ht="12.75" x14ac:dyDescent="0.2">
      <c r="U259" s="4"/>
      <c r="V259" s="4" t="s">
        <v>28</v>
      </c>
      <c r="W259" s="4"/>
      <c r="X259" s="161"/>
      <c r="Y259" s="4"/>
      <c r="Z259" s="4"/>
      <c r="AH259" s="122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</row>
    <row r="260" spans="21:55" ht="12.75" x14ac:dyDescent="0.2">
      <c r="U260" s="4"/>
      <c r="V260" s="4" t="s">
        <v>29</v>
      </c>
      <c r="W260" s="4"/>
      <c r="X260" s="161"/>
      <c r="Y260" s="4"/>
      <c r="Z260" s="4"/>
      <c r="AH260" s="122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</row>
    <row r="261" spans="21:55" ht="25.5" x14ac:dyDescent="0.2">
      <c r="U261" s="4"/>
      <c r="V261" s="4" t="s">
        <v>30</v>
      </c>
      <c r="W261" s="4"/>
      <c r="X261" s="161"/>
      <c r="Y261" s="4"/>
      <c r="Z261" s="4"/>
      <c r="AH261" s="122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</row>
    <row r="262" spans="21:55" ht="12.75" x14ac:dyDescent="0.2">
      <c r="U262" s="4"/>
      <c r="V262" s="4" t="s">
        <v>31</v>
      </c>
      <c r="W262" s="4"/>
      <c r="X262" s="161"/>
      <c r="Y262" s="4"/>
      <c r="Z262" s="4"/>
      <c r="AH262" s="122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</row>
    <row r="263" spans="21:55" ht="12.75" x14ac:dyDescent="0.2">
      <c r="U263" s="4"/>
      <c r="V263" s="4" t="s">
        <v>32</v>
      </c>
      <c r="W263" s="4"/>
      <c r="X263" s="161"/>
      <c r="Y263" s="4"/>
      <c r="Z263" s="4"/>
      <c r="AH263" s="122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</row>
    <row r="264" spans="21:55" ht="12.75" x14ac:dyDescent="0.2">
      <c r="U264" s="4"/>
      <c r="V264" s="4" t="s">
        <v>33</v>
      </c>
      <c r="W264" s="4"/>
      <c r="X264" s="161"/>
      <c r="Y264" s="4"/>
      <c r="Z264" s="4"/>
      <c r="AH264" s="122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</row>
    <row r="265" spans="21:55" ht="25.5" x14ac:dyDescent="0.2">
      <c r="U265" s="4"/>
      <c r="V265" s="4" t="s">
        <v>35</v>
      </c>
      <c r="W265" s="4"/>
      <c r="X265" s="161"/>
      <c r="Y265" s="4"/>
      <c r="Z265" s="4"/>
      <c r="AH265" s="122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</row>
    <row r="266" spans="21:55" ht="12.75" x14ac:dyDescent="0.2">
      <c r="U266" s="4"/>
      <c r="V266" s="4" t="s">
        <v>37</v>
      </c>
      <c r="W266" s="162"/>
      <c r="X266" s="161"/>
      <c r="Y266" s="4"/>
      <c r="Z266" s="4"/>
      <c r="AH266" s="122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</row>
    <row r="267" spans="21:55" ht="12.75" x14ac:dyDescent="0.2">
      <c r="U267" s="4"/>
      <c r="V267" s="4" t="s">
        <v>39</v>
      </c>
      <c r="W267" s="4"/>
      <c r="X267" s="161"/>
      <c r="Y267" s="4"/>
      <c r="Z267" s="4"/>
      <c r="AH267" s="122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</row>
    <row r="268" spans="21:55" ht="12.75" x14ac:dyDescent="0.2">
      <c r="U268" s="4"/>
      <c r="V268" s="4" t="s">
        <v>41</v>
      </c>
      <c r="W268" s="4"/>
      <c r="X268" s="161"/>
      <c r="Y268" s="4"/>
      <c r="Z268" s="4"/>
      <c r="AH268" s="122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</row>
    <row r="269" spans="21:55" ht="25.5" x14ac:dyDescent="0.2">
      <c r="U269" s="4"/>
      <c r="V269" s="4" t="s">
        <v>42</v>
      </c>
      <c r="W269" s="4"/>
      <c r="X269" s="161"/>
      <c r="Y269" s="4"/>
      <c r="Z269" s="4"/>
      <c r="AH269" s="122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</row>
    <row r="270" spans="21:55" ht="12.75" x14ac:dyDescent="0.2">
      <c r="U270" s="4"/>
      <c r="V270" s="4" t="s">
        <v>43</v>
      </c>
      <c r="W270" s="162"/>
      <c r="X270" s="161"/>
      <c r="Y270" s="4"/>
      <c r="Z270" s="4"/>
      <c r="AH270" s="122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</row>
    <row r="271" spans="21:55" ht="12.75" x14ac:dyDescent="0.2">
      <c r="U271" s="4"/>
      <c r="V271" s="4" t="s">
        <v>44</v>
      </c>
      <c r="W271" s="4"/>
      <c r="X271" s="161"/>
      <c r="Y271" s="4"/>
      <c r="Z271" s="4"/>
      <c r="AH271" s="122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</row>
    <row r="272" spans="21:55" ht="12.75" x14ac:dyDescent="0.2">
      <c r="U272" s="4"/>
      <c r="V272" s="4"/>
      <c r="W272" s="4"/>
      <c r="X272" s="161"/>
      <c r="Y272" s="4"/>
      <c r="Z272" s="4"/>
      <c r="AH272" s="122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</row>
    <row r="273" spans="21:55" ht="12.75" x14ac:dyDescent="0.2">
      <c r="U273" s="87">
        <v>11</v>
      </c>
      <c r="V273" s="87" t="s">
        <v>17</v>
      </c>
      <c r="W273" s="87"/>
      <c r="X273" s="163"/>
      <c r="AH273" s="122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</row>
    <row r="274" spans="21:55" ht="12.75" x14ac:dyDescent="0.2">
      <c r="U274" s="87"/>
      <c r="V274" s="87" t="s">
        <v>18</v>
      </c>
      <c r="W274" s="87"/>
      <c r="X274" s="163"/>
      <c r="AH274" s="122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</row>
    <row r="275" spans="21:55" ht="12.75" x14ac:dyDescent="0.2">
      <c r="U275" s="87"/>
      <c r="V275" s="87" t="s">
        <v>20</v>
      </c>
      <c r="W275" s="87"/>
      <c r="X275" s="163"/>
      <c r="AH275" s="122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</row>
    <row r="276" spans="21:55" ht="12.75" x14ac:dyDescent="0.2">
      <c r="U276" s="87"/>
      <c r="V276" s="87" t="s">
        <v>22</v>
      </c>
      <c r="W276" s="87"/>
      <c r="X276" s="163"/>
      <c r="AH276" s="122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</row>
    <row r="277" spans="21:55" ht="12.75" x14ac:dyDescent="0.2">
      <c r="U277" s="87"/>
      <c r="V277" s="87" t="s">
        <v>24</v>
      </c>
      <c r="W277" s="87"/>
      <c r="X277" s="163"/>
      <c r="AH277" s="122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</row>
    <row r="278" spans="21:55" ht="12.75" x14ac:dyDescent="0.2">
      <c r="U278" s="87"/>
      <c r="V278" s="87" t="s">
        <v>25</v>
      </c>
      <c r="W278" s="87"/>
      <c r="X278" s="163"/>
      <c r="AH278" s="122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</row>
    <row r="279" spans="21:55" ht="12.75" x14ac:dyDescent="0.2">
      <c r="U279" s="87"/>
      <c r="V279" s="87" t="s">
        <v>26</v>
      </c>
      <c r="W279" s="87"/>
      <c r="X279" s="163"/>
      <c r="AH279" s="122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</row>
    <row r="280" spans="21:55" ht="12.75" x14ac:dyDescent="0.2">
      <c r="U280" s="87"/>
      <c r="V280" s="87" t="s">
        <v>27</v>
      </c>
      <c r="W280" s="87"/>
      <c r="X280" s="163"/>
      <c r="AH280" s="122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</row>
    <row r="281" spans="21:55" ht="12.75" x14ac:dyDescent="0.2">
      <c r="U281" s="87"/>
      <c r="V281" s="87" t="s">
        <v>28</v>
      </c>
      <c r="W281" s="87"/>
      <c r="X281" s="163"/>
      <c r="AH281" s="122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</row>
    <row r="282" spans="21:55" ht="12.75" x14ac:dyDescent="0.2">
      <c r="U282" s="87"/>
      <c r="V282" s="87" t="s">
        <v>29</v>
      </c>
      <c r="W282" s="87"/>
      <c r="X282" s="163"/>
      <c r="AH282" s="122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</row>
    <row r="283" spans="21:55" ht="12.75" x14ac:dyDescent="0.2">
      <c r="U283" s="87"/>
      <c r="V283" s="87" t="s">
        <v>30</v>
      </c>
      <c r="W283" s="87"/>
      <c r="X283" s="163"/>
      <c r="AH283" s="122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</row>
    <row r="284" spans="21:55" ht="12.75" x14ac:dyDescent="0.2">
      <c r="U284" s="87"/>
      <c r="V284" s="87" t="s">
        <v>31</v>
      </c>
      <c r="W284" s="87"/>
      <c r="X284" s="163"/>
      <c r="AH284" s="122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</row>
    <row r="285" spans="21:55" ht="12.75" x14ac:dyDescent="0.2">
      <c r="U285" s="87"/>
      <c r="V285" s="87" t="s">
        <v>32</v>
      </c>
      <c r="W285" s="87"/>
      <c r="X285" s="163"/>
      <c r="AH285" s="122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</row>
    <row r="286" spans="21:55" ht="12.75" x14ac:dyDescent="0.2">
      <c r="U286" s="87"/>
      <c r="V286" s="87" t="s">
        <v>33</v>
      </c>
      <c r="W286" s="87"/>
      <c r="X286" s="163"/>
      <c r="AH286" s="122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</row>
    <row r="287" spans="21:55" ht="12.75" x14ac:dyDescent="0.2">
      <c r="U287" s="87"/>
      <c r="V287" s="87" t="s">
        <v>35</v>
      </c>
      <c r="W287" s="87"/>
      <c r="X287" s="163"/>
      <c r="AH287" s="122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</row>
    <row r="288" spans="21:55" ht="12.75" x14ac:dyDescent="0.2">
      <c r="U288" s="87"/>
      <c r="V288" s="87" t="s">
        <v>37</v>
      </c>
      <c r="W288" s="164"/>
      <c r="X288" s="163"/>
      <c r="AH288" s="122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</row>
    <row r="289" spans="21:55" ht="12.75" x14ac:dyDescent="0.2">
      <c r="U289" s="87"/>
      <c r="V289" s="87" t="s">
        <v>39</v>
      </c>
      <c r="W289" s="87"/>
      <c r="X289" s="163"/>
      <c r="AH289" s="122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</row>
    <row r="290" spans="21:55" ht="12.75" x14ac:dyDescent="0.2">
      <c r="U290" s="87"/>
      <c r="V290" s="87" t="s">
        <v>41</v>
      </c>
      <c r="W290" s="87"/>
      <c r="X290" s="163"/>
      <c r="AH290" s="122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</row>
    <row r="291" spans="21:55" ht="12.75" x14ac:dyDescent="0.2">
      <c r="U291" s="87"/>
      <c r="V291" s="87" t="s">
        <v>42</v>
      </c>
      <c r="W291" s="87"/>
      <c r="X291" s="163"/>
      <c r="AH291" s="122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</row>
    <row r="292" spans="21:55" ht="12.75" x14ac:dyDescent="0.2">
      <c r="U292" s="87"/>
      <c r="V292" s="87" t="s">
        <v>43</v>
      </c>
      <c r="W292" s="164"/>
      <c r="X292" s="163"/>
      <c r="AH292" s="122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</row>
    <row r="293" spans="21:55" ht="12.75" x14ac:dyDescent="0.2">
      <c r="U293" s="87"/>
      <c r="V293" s="87" t="s">
        <v>44</v>
      </c>
      <c r="W293" s="87"/>
      <c r="X293" s="163"/>
      <c r="AH293" s="122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</row>
    <row r="294" spans="21:55" ht="12.75" x14ac:dyDescent="0.2">
      <c r="U294" s="87"/>
      <c r="V294" s="87"/>
      <c r="W294" s="87"/>
      <c r="X294" s="163"/>
      <c r="AH294" s="122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</row>
    <row r="295" spans="21:55" ht="12.75" x14ac:dyDescent="0.2">
      <c r="U295" s="87">
        <v>12</v>
      </c>
      <c r="V295" s="87" t="s">
        <v>17</v>
      </c>
      <c r="W295" s="87"/>
      <c r="X295" s="163"/>
      <c r="AH295" s="122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</row>
    <row r="296" spans="21:55" ht="12.75" x14ac:dyDescent="0.2">
      <c r="U296" s="87"/>
      <c r="V296" s="87" t="s">
        <v>18</v>
      </c>
      <c r="W296" s="87"/>
      <c r="X296" s="163"/>
      <c r="AH296" s="122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</row>
    <row r="297" spans="21:55" ht="12.75" x14ac:dyDescent="0.2">
      <c r="U297" s="87"/>
      <c r="V297" s="87" t="s">
        <v>20</v>
      </c>
      <c r="W297" s="87"/>
      <c r="X297" s="163"/>
      <c r="AH297" s="122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</row>
    <row r="298" spans="21:55" ht="12.75" x14ac:dyDescent="0.2">
      <c r="U298" s="87"/>
      <c r="V298" s="87" t="s">
        <v>22</v>
      </c>
      <c r="W298" s="87"/>
      <c r="X298" s="163"/>
      <c r="AH298" s="122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</row>
    <row r="299" spans="21:55" ht="12.75" x14ac:dyDescent="0.2">
      <c r="U299" s="87"/>
      <c r="V299" s="87" t="s">
        <v>24</v>
      </c>
      <c r="W299" s="87"/>
      <c r="X299" s="163"/>
      <c r="AH299" s="122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</row>
    <row r="300" spans="21:55" ht="12.75" x14ac:dyDescent="0.2">
      <c r="U300" s="87"/>
      <c r="V300" s="87" t="s">
        <v>25</v>
      </c>
      <c r="W300" s="87"/>
      <c r="X300" s="163"/>
      <c r="AH300" s="122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</row>
    <row r="301" spans="21:55" ht="12.75" x14ac:dyDescent="0.2">
      <c r="U301" s="87"/>
      <c r="V301" s="87" t="s">
        <v>26</v>
      </c>
      <c r="W301" s="87"/>
      <c r="X301" s="163"/>
      <c r="AH301" s="122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</row>
    <row r="302" spans="21:55" ht="12.75" x14ac:dyDescent="0.2">
      <c r="U302" s="87"/>
      <c r="V302" s="87" t="s">
        <v>27</v>
      </c>
      <c r="W302" s="87"/>
      <c r="X302" s="163"/>
      <c r="AH302" s="122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</row>
    <row r="303" spans="21:55" ht="12.75" x14ac:dyDescent="0.2">
      <c r="U303" s="87"/>
      <c r="V303" s="87" t="s">
        <v>28</v>
      </c>
      <c r="W303" s="87"/>
      <c r="X303" s="163"/>
      <c r="AH303" s="122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</row>
    <row r="304" spans="21:55" ht="12.75" x14ac:dyDescent="0.2">
      <c r="U304" s="87"/>
      <c r="V304" s="87" t="s">
        <v>29</v>
      </c>
      <c r="W304" s="87"/>
      <c r="X304" s="163"/>
      <c r="AH304" s="122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</row>
    <row r="305" spans="21:55" ht="12.75" x14ac:dyDescent="0.2">
      <c r="U305" s="87"/>
      <c r="V305" s="87" t="s">
        <v>30</v>
      </c>
      <c r="W305" s="87"/>
      <c r="X305" s="163"/>
      <c r="AH305" s="122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</row>
    <row r="306" spans="21:55" ht="12.75" x14ac:dyDescent="0.2">
      <c r="U306" s="87"/>
      <c r="V306" s="87" t="s">
        <v>31</v>
      </c>
      <c r="W306" s="87"/>
      <c r="X306" s="163"/>
      <c r="AH306" s="122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</row>
    <row r="307" spans="21:55" ht="12.75" x14ac:dyDescent="0.2">
      <c r="U307" s="87"/>
      <c r="V307" s="87" t="s">
        <v>32</v>
      </c>
      <c r="W307" s="87"/>
      <c r="X307" s="163"/>
      <c r="AH307" s="122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</row>
    <row r="308" spans="21:55" ht="12.75" x14ac:dyDescent="0.2">
      <c r="U308" s="87"/>
      <c r="V308" s="87" t="s">
        <v>33</v>
      </c>
      <c r="W308" s="87"/>
      <c r="X308" s="163"/>
      <c r="AH308" s="122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</row>
    <row r="309" spans="21:55" ht="12.75" x14ac:dyDescent="0.2">
      <c r="U309" s="87"/>
      <c r="V309" s="87" t="s">
        <v>35</v>
      </c>
      <c r="W309" s="87"/>
      <c r="X309" s="163"/>
      <c r="AH309" s="122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</row>
    <row r="310" spans="21:55" ht="12.75" x14ac:dyDescent="0.2">
      <c r="U310" s="87"/>
      <c r="V310" s="87" t="s">
        <v>37</v>
      </c>
      <c r="W310" s="164"/>
      <c r="X310" s="163"/>
      <c r="AH310" s="122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</row>
    <row r="311" spans="21:55" ht="12.75" x14ac:dyDescent="0.2">
      <c r="U311" s="87"/>
      <c r="V311" s="87" t="s">
        <v>39</v>
      </c>
      <c r="W311" s="87"/>
      <c r="X311" s="163"/>
      <c r="AH311" s="122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</row>
    <row r="312" spans="21:55" ht="12.75" x14ac:dyDescent="0.2">
      <c r="U312" s="87"/>
      <c r="V312" s="87" t="s">
        <v>41</v>
      </c>
      <c r="W312" s="87"/>
      <c r="X312" s="163"/>
      <c r="AH312" s="122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</row>
    <row r="313" spans="21:55" ht="12.75" x14ac:dyDescent="0.2">
      <c r="U313" s="87"/>
      <c r="V313" s="87" t="s">
        <v>42</v>
      </c>
      <c r="W313" s="87"/>
      <c r="X313" s="163"/>
      <c r="AH313" s="122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</row>
    <row r="314" spans="21:55" ht="12.75" x14ac:dyDescent="0.2">
      <c r="U314" s="87"/>
      <c r="V314" s="87" t="s">
        <v>43</v>
      </c>
      <c r="W314" s="164"/>
      <c r="X314" s="163"/>
      <c r="AH314" s="122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</row>
    <row r="315" spans="21:55" ht="12.75" x14ac:dyDescent="0.2">
      <c r="U315" s="87"/>
      <c r="V315" s="87" t="s">
        <v>44</v>
      </c>
      <c r="W315" s="87"/>
      <c r="X315" s="163"/>
      <c r="AH315" s="122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</row>
    <row r="316" spans="21:55" ht="12.75" x14ac:dyDescent="0.2">
      <c r="U316" s="87"/>
      <c r="V316" s="87"/>
      <c r="W316" s="87"/>
      <c r="X316" s="163"/>
      <c r="AH316" s="122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</row>
    <row r="317" spans="21:55" ht="12.75" x14ac:dyDescent="0.2">
      <c r="U317" s="87">
        <v>13</v>
      </c>
      <c r="V317" s="87" t="s">
        <v>17</v>
      </c>
      <c r="W317" s="87"/>
      <c r="X317" s="163"/>
      <c r="AH317" s="122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</row>
    <row r="318" spans="21:55" ht="12.75" x14ac:dyDescent="0.2">
      <c r="U318" s="87"/>
      <c r="V318" s="87" t="s">
        <v>18</v>
      </c>
      <c r="W318" s="87"/>
      <c r="X318" s="163"/>
      <c r="AH318" s="122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</row>
    <row r="319" spans="21:55" ht="12.75" x14ac:dyDescent="0.2">
      <c r="U319" s="87"/>
      <c r="V319" s="87" t="s">
        <v>20</v>
      </c>
      <c r="W319" s="87"/>
      <c r="X319" s="163"/>
      <c r="AH319" s="122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</row>
    <row r="320" spans="21:55" ht="12.75" x14ac:dyDescent="0.2">
      <c r="U320" s="87"/>
      <c r="V320" s="87" t="s">
        <v>22</v>
      </c>
      <c r="W320" s="87"/>
      <c r="X320" s="163"/>
      <c r="AH320" s="122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</row>
    <row r="321" spans="21:55" ht="12.75" x14ac:dyDescent="0.2">
      <c r="U321" s="87"/>
      <c r="V321" s="87" t="s">
        <v>24</v>
      </c>
      <c r="W321" s="87"/>
      <c r="X321" s="163"/>
      <c r="AH321" s="122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</row>
    <row r="322" spans="21:55" ht="12.75" x14ac:dyDescent="0.2">
      <c r="U322" s="87"/>
      <c r="V322" s="87" t="s">
        <v>25</v>
      </c>
      <c r="W322" s="87"/>
      <c r="X322" s="163"/>
      <c r="AH322" s="122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</row>
    <row r="323" spans="21:55" ht="12.75" x14ac:dyDescent="0.2">
      <c r="U323" s="87"/>
      <c r="V323" s="87" t="s">
        <v>26</v>
      </c>
      <c r="W323" s="87"/>
      <c r="X323" s="163"/>
      <c r="AH323" s="122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</row>
    <row r="324" spans="21:55" ht="12.75" x14ac:dyDescent="0.2">
      <c r="U324" s="87"/>
      <c r="V324" s="87" t="s">
        <v>27</v>
      </c>
      <c r="W324" s="87"/>
      <c r="X324" s="163"/>
      <c r="AH324" s="122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</row>
    <row r="325" spans="21:55" ht="12.75" x14ac:dyDescent="0.2">
      <c r="U325" s="87"/>
      <c r="V325" s="87" t="s">
        <v>28</v>
      </c>
      <c r="W325" s="87"/>
      <c r="X325" s="163"/>
      <c r="AH325" s="122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</row>
    <row r="326" spans="21:55" ht="12.75" x14ac:dyDescent="0.2">
      <c r="U326" s="87"/>
      <c r="V326" s="87" t="s">
        <v>29</v>
      </c>
      <c r="W326" s="87"/>
      <c r="X326" s="163"/>
      <c r="AH326" s="122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</row>
    <row r="327" spans="21:55" ht="12.75" x14ac:dyDescent="0.2">
      <c r="U327" s="87"/>
      <c r="V327" s="87" t="s">
        <v>30</v>
      </c>
      <c r="W327" s="87"/>
      <c r="X327" s="163"/>
      <c r="AH327" s="122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</row>
    <row r="328" spans="21:55" ht="12.75" x14ac:dyDescent="0.2">
      <c r="U328" s="87"/>
      <c r="V328" s="87" t="s">
        <v>31</v>
      </c>
      <c r="W328" s="87"/>
      <c r="X328" s="163"/>
      <c r="AH328" s="122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</row>
    <row r="329" spans="21:55" ht="12.75" x14ac:dyDescent="0.2">
      <c r="U329" s="87"/>
      <c r="V329" s="87" t="s">
        <v>32</v>
      </c>
      <c r="W329" s="87"/>
      <c r="X329" s="163"/>
      <c r="AH329" s="122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</row>
    <row r="330" spans="21:55" ht="12.75" x14ac:dyDescent="0.2">
      <c r="U330" s="87"/>
      <c r="V330" s="87" t="s">
        <v>33</v>
      </c>
      <c r="W330" s="87"/>
      <c r="X330" s="163"/>
      <c r="AH330" s="122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</row>
    <row r="331" spans="21:55" ht="12.75" x14ac:dyDescent="0.2">
      <c r="U331" s="87"/>
      <c r="V331" s="87" t="s">
        <v>35</v>
      </c>
      <c r="W331" s="87"/>
      <c r="X331" s="163"/>
      <c r="AH331" s="122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</row>
    <row r="332" spans="21:55" ht="12.75" x14ac:dyDescent="0.2">
      <c r="U332" s="87"/>
      <c r="V332" s="87" t="s">
        <v>37</v>
      </c>
      <c r="W332" s="164"/>
      <c r="X332" s="163"/>
      <c r="AH332" s="122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</row>
    <row r="333" spans="21:55" ht="12.75" x14ac:dyDescent="0.2">
      <c r="U333" s="87"/>
      <c r="V333" s="87" t="s">
        <v>39</v>
      </c>
      <c r="W333" s="87"/>
      <c r="X333" s="163"/>
      <c r="AH333" s="122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</row>
    <row r="334" spans="21:55" ht="12.75" x14ac:dyDescent="0.2">
      <c r="U334" s="87"/>
      <c r="V334" s="87" t="s">
        <v>41</v>
      </c>
      <c r="W334" s="87"/>
      <c r="X334" s="163"/>
      <c r="AH334" s="122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</row>
    <row r="335" spans="21:55" ht="12.75" x14ac:dyDescent="0.2">
      <c r="U335" s="87"/>
      <c r="V335" s="87" t="s">
        <v>42</v>
      </c>
      <c r="W335" s="87"/>
      <c r="X335" s="163"/>
      <c r="AH335" s="122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</row>
    <row r="336" spans="21:55" ht="12.75" x14ac:dyDescent="0.2">
      <c r="U336" s="87"/>
      <c r="V336" s="87" t="s">
        <v>43</v>
      </c>
      <c r="W336" s="164"/>
      <c r="X336" s="163"/>
      <c r="AH336" s="122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</row>
    <row r="337" spans="21:55" ht="12.75" x14ac:dyDescent="0.2">
      <c r="U337" s="87"/>
      <c r="V337" s="87" t="s">
        <v>44</v>
      </c>
      <c r="W337" s="87"/>
      <c r="X337" s="163"/>
      <c r="AH337" s="122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</row>
    <row r="338" spans="21:55" ht="12.75" x14ac:dyDescent="0.2">
      <c r="U338" s="87"/>
      <c r="V338" s="87"/>
      <c r="W338" s="87"/>
      <c r="X338" s="163"/>
      <c r="AH338" s="122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</row>
    <row r="339" spans="21:55" ht="12.75" x14ac:dyDescent="0.2">
      <c r="U339" s="87">
        <v>14</v>
      </c>
      <c r="V339" s="87" t="s">
        <v>17</v>
      </c>
      <c r="W339" s="87"/>
      <c r="X339" s="163"/>
      <c r="AH339" s="122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</row>
    <row r="340" spans="21:55" ht="12.75" x14ac:dyDescent="0.2">
      <c r="U340" s="87"/>
      <c r="V340" s="87" t="s">
        <v>18</v>
      </c>
      <c r="W340" s="87"/>
      <c r="X340" s="163"/>
      <c r="AH340" s="122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</row>
    <row r="341" spans="21:55" ht="12.75" x14ac:dyDescent="0.2">
      <c r="U341" s="87"/>
      <c r="V341" s="87" t="s">
        <v>20</v>
      </c>
      <c r="W341" s="87"/>
      <c r="X341" s="163"/>
      <c r="AH341" s="122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</row>
    <row r="342" spans="21:55" ht="12.75" x14ac:dyDescent="0.2">
      <c r="U342" s="87"/>
      <c r="V342" s="87" t="s">
        <v>22</v>
      </c>
      <c r="W342" s="87"/>
      <c r="X342" s="163"/>
      <c r="AH342" s="122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</row>
    <row r="343" spans="21:55" ht="12.75" x14ac:dyDescent="0.2">
      <c r="U343" s="87"/>
      <c r="V343" s="87" t="s">
        <v>24</v>
      </c>
      <c r="W343" s="87"/>
      <c r="X343" s="163"/>
      <c r="AH343" s="122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</row>
    <row r="344" spans="21:55" ht="12.75" x14ac:dyDescent="0.2">
      <c r="U344" s="87"/>
      <c r="V344" s="87" t="s">
        <v>25</v>
      </c>
      <c r="W344" s="87"/>
      <c r="X344" s="163"/>
      <c r="AH344" s="122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</row>
    <row r="345" spans="21:55" ht="12.75" x14ac:dyDescent="0.2">
      <c r="U345" s="87"/>
      <c r="V345" s="87" t="s">
        <v>26</v>
      </c>
      <c r="W345" s="87"/>
      <c r="X345" s="163"/>
      <c r="AH345" s="122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</row>
    <row r="346" spans="21:55" ht="12.75" x14ac:dyDescent="0.2">
      <c r="U346" s="87"/>
      <c r="V346" s="87" t="s">
        <v>27</v>
      </c>
      <c r="W346" s="87"/>
      <c r="X346" s="163"/>
      <c r="AH346" s="122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</row>
    <row r="347" spans="21:55" ht="12.75" x14ac:dyDescent="0.2">
      <c r="U347" s="87"/>
      <c r="V347" s="87" t="s">
        <v>28</v>
      </c>
      <c r="W347" s="87"/>
      <c r="X347" s="163"/>
      <c r="AH347" s="122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</row>
    <row r="348" spans="21:55" ht="12.75" x14ac:dyDescent="0.2">
      <c r="U348" s="87"/>
      <c r="V348" s="87" t="s">
        <v>29</v>
      </c>
      <c r="W348" s="87"/>
      <c r="X348" s="163"/>
      <c r="AH348" s="122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</row>
    <row r="349" spans="21:55" ht="12.75" x14ac:dyDescent="0.2">
      <c r="U349" s="87"/>
      <c r="V349" s="87" t="s">
        <v>30</v>
      </c>
      <c r="W349" s="87"/>
      <c r="X349" s="163"/>
      <c r="AH349" s="122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</row>
    <row r="350" spans="21:55" ht="12.75" x14ac:dyDescent="0.2">
      <c r="U350" s="87"/>
      <c r="V350" s="87" t="s">
        <v>31</v>
      </c>
      <c r="W350" s="87"/>
      <c r="X350" s="163"/>
      <c r="AH350" s="122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</row>
    <row r="351" spans="21:55" ht="12.75" x14ac:dyDescent="0.2">
      <c r="U351" s="87"/>
      <c r="V351" s="87" t="s">
        <v>32</v>
      </c>
      <c r="W351" s="87"/>
      <c r="X351" s="163"/>
      <c r="AH351" s="122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</row>
    <row r="352" spans="21:55" ht="12.75" x14ac:dyDescent="0.2">
      <c r="U352" s="87"/>
      <c r="V352" s="87" t="s">
        <v>33</v>
      </c>
      <c r="W352" s="87"/>
      <c r="X352" s="163"/>
      <c r="AH352" s="122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</row>
    <row r="353" spans="21:55" ht="12.75" x14ac:dyDescent="0.2">
      <c r="U353" s="87"/>
      <c r="V353" s="87" t="s">
        <v>35</v>
      </c>
      <c r="W353" s="87"/>
      <c r="X353" s="163"/>
      <c r="AH353" s="122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</row>
    <row r="354" spans="21:55" ht="12.75" x14ac:dyDescent="0.2">
      <c r="U354" s="87"/>
      <c r="V354" s="87" t="s">
        <v>37</v>
      </c>
      <c r="W354" s="164"/>
      <c r="X354" s="163"/>
      <c r="AH354" s="122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</row>
    <row r="355" spans="21:55" ht="12.75" x14ac:dyDescent="0.2">
      <c r="U355" s="87"/>
      <c r="V355" s="87" t="s">
        <v>39</v>
      </c>
      <c r="W355" s="87"/>
      <c r="X355" s="163"/>
      <c r="AH355" s="122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</row>
    <row r="356" spans="21:55" ht="12.75" x14ac:dyDescent="0.2">
      <c r="U356" s="87"/>
      <c r="V356" s="87" t="s">
        <v>41</v>
      </c>
      <c r="W356" s="87"/>
      <c r="X356" s="163"/>
      <c r="AH356" s="122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</row>
    <row r="357" spans="21:55" ht="12.75" x14ac:dyDescent="0.2">
      <c r="U357" s="87"/>
      <c r="V357" s="87" t="s">
        <v>42</v>
      </c>
      <c r="W357" s="87"/>
      <c r="X357" s="163"/>
      <c r="AH357" s="122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</row>
    <row r="358" spans="21:55" ht="12.75" x14ac:dyDescent="0.2">
      <c r="U358" s="87"/>
      <c r="V358" s="87" t="s">
        <v>43</v>
      </c>
      <c r="W358" s="164"/>
      <c r="X358" s="163"/>
      <c r="AH358" s="122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</row>
    <row r="359" spans="21:55" ht="12.75" x14ac:dyDescent="0.2">
      <c r="U359" s="87"/>
      <c r="V359" s="87" t="s">
        <v>44</v>
      </c>
      <c r="W359" s="87"/>
      <c r="X359" s="163"/>
      <c r="AH359" s="122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</row>
    <row r="360" spans="21:55" ht="12.75" x14ac:dyDescent="0.2">
      <c r="U360" s="87"/>
      <c r="V360" s="87"/>
      <c r="W360" s="87"/>
      <c r="X360" s="163"/>
      <c r="AH360" s="122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</row>
    <row r="361" spans="21:55" ht="12.75" x14ac:dyDescent="0.2">
      <c r="U361" s="87">
        <v>15</v>
      </c>
      <c r="V361" s="87" t="s">
        <v>17</v>
      </c>
      <c r="W361" s="87"/>
      <c r="X361" s="163"/>
      <c r="AH361" s="122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</row>
    <row r="362" spans="21:55" ht="12.75" x14ac:dyDescent="0.2">
      <c r="U362" s="87"/>
      <c r="V362" s="87" t="s">
        <v>18</v>
      </c>
      <c r="W362" s="87"/>
      <c r="X362" s="163"/>
      <c r="AH362" s="122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</row>
    <row r="363" spans="21:55" ht="12.75" x14ac:dyDescent="0.2">
      <c r="U363" s="87"/>
      <c r="V363" s="87" t="s">
        <v>20</v>
      </c>
      <c r="W363" s="87"/>
      <c r="X363" s="163"/>
      <c r="AH363" s="122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</row>
    <row r="364" spans="21:55" ht="12.75" x14ac:dyDescent="0.2">
      <c r="U364" s="87"/>
      <c r="V364" s="87" t="s">
        <v>22</v>
      </c>
      <c r="W364" s="87"/>
      <c r="X364" s="163"/>
      <c r="AH364" s="122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</row>
    <row r="365" spans="21:55" ht="12.75" x14ac:dyDescent="0.2">
      <c r="U365" s="87"/>
      <c r="V365" s="87" t="s">
        <v>24</v>
      </c>
      <c r="W365" s="87"/>
      <c r="X365" s="163"/>
      <c r="AH365" s="122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</row>
    <row r="366" spans="21:55" ht="12.75" x14ac:dyDescent="0.2">
      <c r="U366" s="87"/>
      <c r="V366" s="87" t="s">
        <v>25</v>
      </c>
      <c r="W366" s="87"/>
      <c r="X366" s="163"/>
      <c r="AH366" s="122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</row>
    <row r="367" spans="21:55" ht="12.75" x14ac:dyDescent="0.2">
      <c r="U367" s="87"/>
      <c r="V367" s="87" t="s">
        <v>26</v>
      </c>
      <c r="W367" s="87"/>
      <c r="X367" s="163"/>
      <c r="AH367" s="122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</row>
    <row r="368" spans="21:55" ht="12.75" x14ac:dyDescent="0.2">
      <c r="U368" s="87"/>
      <c r="V368" s="87" t="s">
        <v>27</v>
      </c>
      <c r="W368" s="87"/>
      <c r="X368" s="163"/>
      <c r="AH368" s="122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</row>
    <row r="369" spans="21:55" ht="12.75" x14ac:dyDescent="0.2">
      <c r="U369" s="87"/>
      <c r="V369" s="87" t="s">
        <v>28</v>
      </c>
      <c r="W369" s="87"/>
      <c r="X369" s="163"/>
      <c r="AH369" s="122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</row>
    <row r="370" spans="21:55" ht="12.75" x14ac:dyDescent="0.2">
      <c r="U370" s="87"/>
      <c r="V370" s="87" t="s">
        <v>29</v>
      </c>
      <c r="W370" s="87"/>
      <c r="X370" s="163"/>
      <c r="AH370" s="122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</row>
    <row r="371" spans="21:55" ht="12.75" x14ac:dyDescent="0.2">
      <c r="U371" s="87"/>
      <c r="V371" s="87" t="s">
        <v>30</v>
      </c>
      <c r="W371" s="87"/>
      <c r="X371" s="163"/>
      <c r="AH371" s="122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</row>
    <row r="372" spans="21:55" ht="12.75" x14ac:dyDescent="0.2">
      <c r="U372" s="87"/>
      <c r="V372" s="87" t="s">
        <v>31</v>
      </c>
      <c r="W372" s="87"/>
      <c r="X372" s="163"/>
      <c r="AH372" s="122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</row>
    <row r="373" spans="21:55" ht="12.75" x14ac:dyDescent="0.2">
      <c r="U373" s="87"/>
      <c r="V373" s="87" t="s">
        <v>32</v>
      </c>
      <c r="W373" s="87"/>
      <c r="X373" s="163"/>
      <c r="AH373" s="122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</row>
    <row r="374" spans="21:55" ht="12.75" x14ac:dyDescent="0.2">
      <c r="U374" s="87"/>
      <c r="V374" s="87" t="s">
        <v>33</v>
      </c>
      <c r="W374" s="87"/>
      <c r="X374" s="163"/>
      <c r="AH374" s="122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</row>
    <row r="375" spans="21:55" ht="12.75" x14ac:dyDescent="0.2">
      <c r="U375" s="87"/>
      <c r="V375" s="87" t="s">
        <v>35</v>
      </c>
      <c r="W375" s="87"/>
      <c r="X375" s="163"/>
      <c r="AH375" s="122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</row>
    <row r="376" spans="21:55" ht="12.75" x14ac:dyDescent="0.2">
      <c r="U376" s="87"/>
      <c r="V376" s="87" t="s">
        <v>37</v>
      </c>
      <c r="W376" s="164"/>
      <c r="X376" s="163"/>
      <c r="AH376" s="122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</row>
    <row r="377" spans="21:55" ht="12.75" x14ac:dyDescent="0.2">
      <c r="U377" s="87"/>
      <c r="V377" s="87" t="s">
        <v>39</v>
      </c>
      <c r="W377" s="87"/>
      <c r="X377" s="163"/>
      <c r="AH377" s="122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</row>
    <row r="378" spans="21:55" ht="12.75" x14ac:dyDescent="0.2">
      <c r="U378" s="87"/>
      <c r="V378" s="87" t="s">
        <v>41</v>
      </c>
      <c r="W378" s="87"/>
      <c r="X378" s="163"/>
      <c r="AH378" s="122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</row>
    <row r="379" spans="21:55" ht="12.75" x14ac:dyDescent="0.2">
      <c r="U379" s="87"/>
      <c r="V379" s="87" t="s">
        <v>42</v>
      </c>
      <c r="W379" s="87"/>
      <c r="X379" s="163"/>
      <c r="AH379" s="122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</row>
    <row r="380" spans="21:55" ht="12.75" x14ac:dyDescent="0.2">
      <c r="U380" s="87"/>
      <c r="V380" s="87" t="s">
        <v>43</v>
      </c>
      <c r="W380" s="164"/>
      <c r="X380" s="163"/>
      <c r="AH380" s="122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</row>
    <row r="381" spans="21:55" ht="12.75" x14ac:dyDescent="0.2">
      <c r="U381" s="87"/>
      <c r="V381" s="87" t="s">
        <v>44</v>
      </c>
      <c r="W381" s="87"/>
      <c r="X381" s="163"/>
      <c r="AH381" s="122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</row>
    <row r="382" spans="21:55" ht="12.75" x14ac:dyDescent="0.2">
      <c r="U382" s="87"/>
      <c r="V382" s="87"/>
      <c r="W382" s="87"/>
      <c r="X382" s="163"/>
      <c r="AH382" s="122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</row>
    <row r="383" spans="21:55" ht="12.75" x14ac:dyDescent="0.2">
      <c r="U383" s="87">
        <v>16</v>
      </c>
      <c r="V383" s="87" t="s">
        <v>17</v>
      </c>
      <c r="W383" s="87"/>
      <c r="X383" s="163"/>
      <c r="AH383" s="122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</row>
    <row r="384" spans="21:55" ht="12.75" x14ac:dyDescent="0.2">
      <c r="U384" s="87"/>
      <c r="V384" s="87" t="s">
        <v>18</v>
      </c>
      <c r="W384" s="87"/>
      <c r="X384" s="163"/>
      <c r="AH384" s="122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</row>
    <row r="385" spans="21:55" ht="12.75" x14ac:dyDescent="0.2">
      <c r="U385" s="87"/>
      <c r="V385" s="87" t="s">
        <v>20</v>
      </c>
      <c r="W385" s="87"/>
      <c r="X385" s="163"/>
      <c r="AH385" s="122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</row>
    <row r="386" spans="21:55" ht="12.75" x14ac:dyDescent="0.2">
      <c r="U386" s="87"/>
      <c r="V386" s="87" t="s">
        <v>22</v>
      </c>
      <c r="W386" s="87"/>
      <c r="X386" s="163"/>
      <c r="AH386" s="122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</row>
    <row r="387" spans="21:55" ht="12.75" x14ac:dyDescent="0.2">
      <c r="U387" s="87"/>
      <c r="V387" s="87" t="s">
        <v>24</v>
      </c>
      <c r="W387" s="87"/>
      <c r="X387" s="163"/>
      <c r="AH387" s="122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</row>
    <row r="388" spans="21:55" ht="12.75" x14ac:dyDescent="0.2">
      <c r="U388" s="87"/>
      <c r="V388" s="87" t="s">
        <v>25</v>
      </c>
      <c r="W388" s="87"/>
      <c r="X388" s="163"/>
      <c r="AH388" s="122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</row>
    <row r="389" spans="21:55" ht="12.75" x14ac:dyDescent="0.2">
      <c r="U389" s="87"/>
      <c r="V389" s="87" t="s">
        <v>26</v>
      </c>
      <c r="W389" s="87"/>
      <c r="X389" s="163"/>
      <c r="AH389" s="122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</row>
    <row r="390" spans="21:55" ht="12.75" x14ac:dyDescent="0.2">
      <c r="U390" s="87"/>
      <c r="V390" s="87" t="s">
        <v>27</v>
      </c>
      <c r="W390" s="87"/>
      <c r="X390" s="163"/>
      <c r="AH390" s="122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</row>
    <row r="391" spans="21:55" ht="12.75" x14ac:dyDescent="0.2">
      <c r="U391" s="87"/>
      <c r="V391" s="87" t="s">
        <v>28</v>
      </c>
      <c r="W391" s="87"/>
      <c r="X391" s="163"/>
      <c r="AH391" s="122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</row>
    <row r="392" spans="21:55" ht="12.75" x14ac:dyDescent="0.2">
      <c r="U392" s="87"/>
      <c r="V392" s="87" t="s">
        <v>29</v>
      </c>
      <c r="W392" s="87"/>
      <c r="X392" s="163"/>
      <c r="AH392" s="122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</row>
    <row r="393" spans="21:55" ht="12.75" x14ac:dyDescent="0.2">
      <c r="U393" s="87"/>
      <c r="V393" s="87" t="s">
        <v>30</v>
      </c>
      <c r="W393" s="87"/>
      <c r="X393" s="163"/>
      <c r="AH393" s="122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</row>
    <row r="394" spans="21:55" ht="12.75" x14ac:dyDescent="0.2">
      <c r="U394" s="87"/>
      <c r="V394" s="87" t="s">
        <v>31</v>
      </c>
      <c r="W394" s="87"/>
      <c r="X394" s="163"/>
      <c r="AH394" s="122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</row>
    <row r="395" spans="21:55" ht="12.75" x14ac:dyDescent="0.2">
      <c r="U395" s="87"/>
      <c r="V395" s="87" t="s">
        <v>32</v>
      </c>
      <c r="W395" s="87"/>
      <c r="X395" s="163"/>
      <c r="AH395" s="122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</row>
    <row r="396" spans="21:55" ht="12.75" x14ac:dyDescent="0.2">
      <c r="U396" s="87"/>
      <c r="V396" s="87" t="s">
        <v>33</v>
      </c>
      <c r="W396" s="87"/>
      <c r="X396" s="163"/>
      <c r="AH396" s="122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</row>
    <row r="397" spans="21:55" ht="12.75" x14ac:dyDescent="0.2">
      <c r="U397" s="87"/>
      <c r="V397" s="87" t="s">
        <v>35</v>
      </c>
      <c r="W397" s="87"/>
      <c r="X397" s="163"/>
      <c r="AH397" s="122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</row>
    <row r="398" spans="21:55" ht="12.75" x14ac:dyDescent="0.2">
      <c r="U398" s="87"/>
      <c r="V398" s="87" t="s">
        <v>37</v>
      </c>
      <c r="W398" s="164"/>
      <c r="X398" s="163"/>
      <c r="AH398" s="122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</row>
    <row r="399" spans="21:55" ht="12.75" x14ac:dyDescent="0.2">
      <c r="U399" s="87"/>
      <c r="V399" s="87" t="s">
        <v>39</v>
      </c>
      <c r="W399" s="87"/>
      <c r="X399" s="163"/>
      <c r="AH399" s="122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</row>
    <row r="400" spans="21:55" ht="12.75" x14ac:dyDescent="0.2">
      <c r="U400" s="87"/>
      <c r="V400" s="87" t="s">
        <v>41</v>
      </c>
      <c r="W400" s="87"/>
      <c r="X400" s="163"/>
      <c r="AH400" s="122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</row>
    <row r="401" spans="21:55" ht="12.75" x14ac:dyDescent="0.2">
      <c r="U401" s="87"/>
      <c r="V401" s="87" t="s">
        <v>42</v>
      </c>
      <c r="W401" s="87"/>
      <c r="X401" s="163"/>
      <c r="AH401" s="122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</row>
    <row r="402" spans="21:55" ht="12.75" x14ac:dyDescent="0.2">
      <c r="U402" s="87"/>
      <c r="V402" s="87" t="s">
        <v>43</v>
      </c>
      <c r="W402" s="164"/>
      <c r="X402" s="163"/>
      <c r="AH402" s="122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</row>
    <row r="403" spans="21:55" ht="12.75" x14ac:dyDescent="0.2">
      <c r="U403" s="87"/>
      <c r="V403" s="87" t="s">
        <v>44</v>
      </c>
      <c r="W403" s="87"/>
      <c r="X403" s="163"/>
      <c r="AH403" s="122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</row>
    <row r="404" spans="21:55" ht="12.75" x14ac:dyDescent="0.2">
      <c r="U404" s="87"/>
      <c r="V404" s="87"/>
      <c r="W404" s="87"/>
      <c r="X404" s="163"/>
      <c r="AH404" s="122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</row>
    <row r="405" spans="21:55" ht="12.75" x14ac:dyDescent="0.2">
      <c r="U405" s="87">
        <v>17</v>
      </c>
      <c r="V405" s="87" t="s">
        <v>17</v>
      </c>
      <c r="W405" s="87"/>
      <c r="X405" s="163"/>
      <c r="AH405" s="122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</row>
    <row r="406" spans="21:55" ht="12.75" x14ac:dyDescent="0.2">
      <c r="U406" s="87"/>
      <c r="V406" s="87" t="s">
        <v>18</v>
      </c>
      <c r="W406" s="87"/>
      <c r="X406" s="163"/>
      <c r="AH406" s="122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</row>
    <row r="407" spans="21:55" ht="12.75" x14ac:dyDescent="0.2">
      <c r="U407" s="87"/>
      <c r="V407" s="87" t="s">
        <v>20</v>
      </c>
      <c r="W407" s="87"/>
      <c r="X407" s="163"/>
      <c r="AH407" s="122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</row>
    <row r="408" spans="21:55" ht="12.75" x14ac:dyDescent="0.2">
      <c r="U408" s="87"/>
      <c r="V408" s="87" t="s">
        <v>22</v>
      </c>
      <c r="W408" s="87"/>
      <c r="X408" s="163"/>
      <c r="AH408" s="122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</row>
    <row r="409" spans="21:55" ht="12.75" x14ac:dyDescent="0.2">
      <c r="U409" s="87"/>
      <c r="V409" s="87" t="s">
        <v>24</v>
      </c>
      <c r="W409" s="87"/>
      <c r="X409" s="163"/>
      <c r="AH409" s="122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</row>
    <row r="410" spans="21:55" ht="12.75" x14ac:dyDescent="0.2">
      <c r="U410" s="87"/>
      <c r="V410" s="87" t="s">
        <v>25</v>
      </c>
      <c r="W410" s="87"/>
      <c r="X410" s="163"/>
      <c r="AH410" s="122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</row>
    <row r="411" spans="21:55" ht="12.75" x14ac:dyDescent="0.2">
      <c r="U411" s="87"/>
      <c r="V411" s="87" t="s">
        <v>26</v>
      </c>
      <c r="W411" s="87"/>
      <c r="X411" s="163"/>
      <c r="AH411" s="122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</row>
    <row r="412" spans="21:55" ht="12.75" x14ac:dyDescent="0.2">
      <c r="U412" s="87"/>
      <c r="V412" s="87" t="s">
        <v>27</v>
      </c>
      <c r="W412" s="87"/>
      <c r="X412" s="163"/>
      <c r="AH412" s="122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</row>
    <row r="413" spans="21:55" ht="12.75" x14ac:dyDescent="0.2">
      <c r="U413" s="87"/>
      <c r="V413" s="87" t="s">
        <v>28</v>
      </c>
      <c r="W413" s="87"/>
      <c r="X413" s="163"/>
      <c r="AH413" s="122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</row>
    <row r="414" spans="21:55" ht="12.75" x14ac:dyDescent="0.2">
      <c r="U414" s="87"/>
      <c r="V414" s="87" t="s">
        <v>29</v>
      </c>
      <c r="W414" s="87"/>
      <c r="X414" s="163"/>
      <c r="AH414" s="122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</row>
    <row r="415" spans="21:55" ht="12.75" x14ac:dyDescent="0.2">
      <c r="U415" s="87"/>
      <c r="V415" s="87" t="s">
        <v>30</v>
      </c>
      <c r="W415" s="87"/>
      <c r="X415" s="163"/>
      <c r="AH415" s="122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</row>
    <row r="416" spans="21:55" ht="12.75" x14ac:dyDescent="0.2">
      <c r="U416" s="87"/>
      <c r="V416" s="87" t="s">
        <v>31</v>
      </c>
      <c r="W416" s="87"/>
      <c r="X416" s="163"/>
      <c r="AH416" s="122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</row>
    <row r="417" spans="21:55" ht="12.75" x14ac:dyDescent="0.2">
      <c r="U417" s="87"/>
      <c r="V417" s="87" t="s">
        <v>32</v>
      </c>
      <c r="W417" s="87"/>
      <c r="X417" s="163"/>
      <c r="AH417" s="122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</row>
    <row r="418" spans="21:55" ht="12.75" x14ac:dyDescent="0.2">
      <c r="U418" s="87"/>
      <c r="V418" s="87" t="s">
        <v>33</v>
      </c>
      <c r="W418" s="87"/>
      <c r="X418" s="163"/>
      <c r="AH418" s="122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</row>
    <row r="419" spans="21:55" ht="12.75" x14ac:dyDescent="0.2">
      <c r="U419" s="87"/>
      <c r="V419" s="87" t="s">
        <v>35</v>
      </c>
      <c r="W419" s="87"/>
      <c r="X419" s="163"/>
      <c r="AH419" s="122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</row>
    <row r="420" spans="21:55" ht="12.75" x14ac:dyDescent="0.2">
      <c r="U420" s="87"/>
      <c r="V420" s="87" t="s">
        <v>37</v>
      </c>
      <c r="W420" s="164"/>
      <c r="X420" s="163"/>
      <c r="AH420" s="122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</row>
    <row r="421" spans="21:55" ht="12.75" x14ac:dyDescent="0.2">
      <c r="U421" s="87"/>
      <c r="V421" s="87" t="s">
        <v>39</v>
      </c>
      <c r="W421" s="87"/>
      <c r="X421" s="163"/>
      <c r="AH421" s="122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</row>
    <row r="422" spans="21:55" ht="12.75" x14ac:dyDescent="0.2">
      <c r="U422" s="87"/>
      <c r="V422" s="87" t="s">
        <v>41</v>
      </c>
      <c r="W422" s="87"/>
      <c r="X422" s="163"/>
      <c r="AH422" s="122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</row>
    <row r="423" spans="21:55" ht="12.75" x14ac:dyDescent="0.2">
      <c r="U423" s="87"/>
      <c r="V423" s="87" t="s">
        <v>42</v>
      </c>
      <c r="W423" s="87"/>
      <c r="X423" s="163"/>
      <c r="AH423" s="122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</row>
    <row r="424" spans="21:55" ht="12.75" x14ac:dyDescent="0.2">
      <c r="U424" s="87"/>
      <c r="V424" s="87" t="s">
        <v>43</v>
      </c>
      <c r="W424" s="164"/>
      <c r="X424" s="163"/>
      <c r="AH424" s="122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</row>
    <row r="425" spans="21:55" ht="12.75" x14ac:dyDescent="0.2">
      <c r="U425" s="87"/>
      <c r="V425" s="87" t="s">
        <v>44</v>
      </c>
      <c r="W425" s="87"/>
      <c r="X425" s="163"/>
      <c r="AH425" s="122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</row>
    <row r="426" spans="21:55" ht="12.75" x14ac:dyDescent="0.2">
      <c r="U426" s="87"/>
      <c r="V426" s="87"/>
      <c r="W426" s="87"/>
      <c r="X426" s="163"/>
      <c r="AH426" s="122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</row>
    <row r="427" spans="21:55" ht="12.75" x14ac:dyDescent="0.2">
      <c r="U427" s="87">
        <v>18</v>
      </c>
      <c r="V427" s="87" t="s">
        <v>17</v>
      </c>
      <c r="W427" s="87"/>
      <c r="X427" s="163"/>
      <c r="AH427" s="122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</row>
    <row r="428" spans="21:55" ht="12.75" x14ac:dyDescent="0.2">
      <c r="U428" s="87"/>
      <c r="V428" s="87" t="s">
        <v>18</v>
      </c>
      <c r="W428" s="87"/>
      <c r="X428" s="163"/>
      <c r="AH428" s="122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</row>
    <row r="429" spans="21:55" ht="12.75" x14ac:dyDescent="0.2">
      <c r="U429" s="87"/>
      <c r="V429" s="87" t="s">
        <v>20</v>
      </c>
      <c r="W429" s="87"/>
      <c r="X429" s="163"/>
      <c r="AH429" s="122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</row>
    <row r="430" spans="21:55" ht="12.75" x14ac:dyDescent="0.2">
      <c r="U430" s="87"/>
      <c r="V430" s="87" t="s">
        <v>22</v>
      </c>
      <c r="W430" s="87"/>
      <c r="X430" s="163"/>
      <c r="AH430" s="122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</row>
    <row r="431" spans="21:55" ht="12.75" x14ac:dyDescent="0.2">
      <c r="U431" s="87"/>
      <c r="V431" s="87" t="s">
        <v>24</v>
      </c>
      <c r="W431" s="87"/>
      <c r="X431" s="163"/>
      <c r="AH431" s="122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</row>
    <row r="432" spans="21:55" ht="12.75" x14ac:dyDescent="0.2">
      <c r="U432" s="87"/>
      <c r="V432" s="87" t="s">
        <v>25</v>
      </c>
      <c r="W432" s="87"/>
      <c r="X432" s="163"/>
      <c r="AH432" s="122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</row>
    <row r="433" spans="21:55" ht="12.75" x14ac:dyDescent="0.2">
      <c r="U433" s="87"/>
      <c r="V433" s="87" t="s">
        <v>26</v>
      </c>
      <c r="W433" s="87"/>
      <c r="X433" s="163"/>
      <c r="AH433" s="122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</row>
    <row r="434" spans="21:55" ht="12.75" x14ac:dyDescent="0.2">
      <c r="U434" s="87"/>
      <c r="V434" s="87" t="s">
        <v>27</v>
      </c>
      <c r="W434" s="87"/>
      <c r="X434" s="163"/>
      <c r="AH434" s="122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</row>
    <row r="435" spans="21:55" ht="12.75" x14ac:dyDescent="0.2">
      <c r="U435" s="87"/>
      <c r="V435" s="87" t="s">
        <v>28</v>
      </c>
      <c r="W435" s="87"/>
      <c r="X435" s="163"/>
      <c r="AH435" s="122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</row>
    <row r="436" spans="21:55" ht="12.75" x14ac:dyDescent="0.2">
      <c r="U436" s="87"/>
      <c r="V436" s="87" t="s">
        <v>29</v>
      </c>
      <c r="W436" s="87"/>
      <c r="X436" s="163"/>
      <c r="AH436" s="122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</row>
    <row r="437" spans="21:55" ht="12.75" x14ac:dyDescent="0.2">
      <c r="U437" s="87"/>
      <c r="V437" s="87" t="s">
        <v>30</v>
      </c>
      <c r="W437" s="87"/>
      <c r="X437" s="163"/>
      <c r="AH437" s="122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</row>
    <row r="438" spans="21:55" ht="12.75" x14ac:dyDescent="0.2">
      <c r="U438" s="87"/>
      <c r="V438" s="87" t="s">
        <v>31</v>
      </c>
      <c r="W438" s="87"/>
      <c r="X438" s="163"/>
      <c r="AH438" s="122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</row>
    <row r="439" spans="21:55" ht="12.75" x14ac:dyDescent="0.2">
      <c r="U439" s="87"/>
      <c r="V439" s="87" t="s">
        <v>32</v>
      </c>
      <c r="W439" s="87"/>
      <c r="X439" s="163"/>
      <c r="AH439" s="122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</row>
    <row r="440" spans="21:55" ht="12.75" x14ac:dyDescent="0.2">
      <c r="U440" s="87"/>
      <c r="V440" s="87" t="s">
        <v>33</v>
      </c>
      <c r="W440" s="87"/>
      <c r="X440" s="163"/>
      <c r="AH440" s="122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</row>
    <row r="441" spans="21:55" ht="12.75" x14ac:dyDescent="0.2">
      <c r="U441" s="87"/>
      <c r="V441" s="87" t="s">
        <v>35</v>
      </c>
      <c r="W441" s="87"/>
      <c r="X441" s="163"/>
      <c r="AH441" s="122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</row>
    <row r="442" spans="21:55" ht="12.75" x14ac:dyDescent="0.2">
      <c r="U442" s="87"/>
      <c r="V442" s="87" t="s">
        <v>37</v>
      </c>
      <c r="W442" s="164"/>
      <c r="X442" s="163"/>
      <c r="AH442" s="122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</row>
    <row r="443" spans="21:55" ht="12.75" x14ac:dyDescent="0.2">
      <c r="U443" s="87"/>
      <c r="V443" s="87" t="s">
        <v>39</v>
      </c>
      <c r="W443" s="87"/>
      <c r="X443" s="163"/>
      <c r="AH443" s="122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</row>
    <row r="444" spans="21:55" ht="12.75" x14ac:dyDescent="0.2">
      <c r="U444" s="87"/>
      <c r="V444" s="87" t="s">
        <v>41</v>
      </c>
      <c r="W444" s="87"/>
      <c r="X444" s="163"/>
      <c r="AH444" s="122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</row>
    <row r="445" spans="21:55" ht="12.75" x14ac:dyDescent="0.2">
      <c r="U445" s="87"/>
      <c r="V445" s="87" t="s">
        <v>42</v>
      </c>
      <c r="W445" s="87"/>
      <c r="X445" s="163"/>
      <c r="AH445" s="122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</row>
    <row r="446" spans="21:55" ht="12.75" x14ac:dyDescent="0.2">
      <c r="U446" s="87"/>
      <c r="V446" s="87" t="s">
        <v>43</v>
      </c>
      <c r="W446" s="164"/>
      <c r="X446" s="163"/>
      <c r="AH446" s="122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</row>
    <row r="447" spans="21:55" ht="12.75" x14ac:dyDescent="0.2">
      <c r="U447" s="87"/>
      <c r="V447" s="87" t="s">
        <v>44</v>
      </c>
      <c r="W447" s="87"/>
      <c r="X447" s="163"/>
      <c r="AH447" s="122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</row>
    <row r="448" spans="21:55" ht="12.75" x14ac:dyDescent="0.2">
      <c r="U448" s="87"/>
      <c r="V448" s="87"/>
      <c r="W448" s="87"/>
      <c r="X448" s="163"/>
      <c r="AH448" s="122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</row>
    <row r="449" spans="21:55" ht="12.75" x14ac:dyDescent="0.2">
      <c r="U449" s="87">
        <v>19</v>
      </c>
      <c r="V449" s="87" t="s">
        <v>17</v>
      </c>
      <c r="W449" s="87"/>
      <c r="X449" s="163"/>
      <c r="AH449" s="122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</row>
    <row r="450" spans="21:55" ht="12.75" x14ac:dyDescent="0.2">
      <c r="U450" s="87"/>
      <c r="V450" s="87" t="s">
        <v>18</v>
      </c>
      <c r="W450" s="87"/>
      <c r="X450" s="163"/>
      <c r="AH450" s="122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</row>
    <row r="451" spans="21:55" ht="12.75" x14ac:dyDescent="0.2">
      <c r="U451" s="87"/>
      <c r="V451" s="87" t="s">
        <v>20</v>
      </c>
      <c r="W451" s="87"/>
      <c r="X451" s="163"/>
      <c r="AH451" s="122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</row>
    <row r="452" spans="21:55" ht="12.75" x14ac:dyDescent="0.2">
      <c r="U452" s="87"/>
      <c r="V452" s="87" t="s">
        <v>22</v>
      </c>
      <c r="W452" s="87"/>
      <c r="X452" s="163"/>
      <c r="AH452" s="122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</row>
    <row r="453" spans="21:55" ht="12.75" x14ac:dyDescent="0.2">
      <c r="U453" s="87"/>
      <c r="V453" s="87" t="s">
        <v>24</v>
      </c>
      <c r="W453" s="87"/>
      <c r="X453" s="163"/>
      <c r="AH453" s="122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</row>
    <row r="454" spans="21:55" ht="12.75" x14ac:dyDescent="0.2">
      <c r="U454" s="87"/>
      <c r="V454" s="87" t="s">
        <v>25</v>
      </c>
      <c r="W454" s="87"/>
      <c r="X454" s="163"/>
      <c r="AH454" s="122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</row>
    <row r="455" spans="21:55" ht="12.75" x14ac:dyDescent="0.2">
      <c r="U455" s="87"/>
      <c r="V455" s="87" t="s">
        <v>26</v>
      </c>
      <c r="W455" s="87"/>
      <c r="X455" s="163"/>
      <c r="AH455" s="122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</row>
    <row r="456" spans="21:55" ht="12.75" x14ac:dyDescent="0.2">
      <c r="U456" s="87"/>
      <c r="V456" s="87" t="s">
        <v>27</v>
      </c>
      <c r="W456" s="87"/>
      <c r="X456" s="163"/>
      <c r="AH456" s="122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</row>
    <row r="457" spans="21:55" ht="12.75" x14ac:dyDescent="0.2">
      <c r="U457" s="87"/>
      <c r="V457" s="87" t="s">
        <v>28</v>
      </c>
      <c r="W457" s="87"/>
      <c r="X457" s="163"/>
      <c r="AH457" s="122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</row>
    <row r="458" spans="21:55" ht="12.75" x14ac:dyDescent="0.2">
      <c r="U458" s="87"/>
      <c r="V458" s="87" t="s">
        <v>29</v>
      </c>
      <c r="W458" s="87"/>
      <c r="X458" s="163"/>
      <c r="AH458" s="122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</row>
    <row r="459" spans="21:55" ht="12.75" x14ac:dyDescent="0.2">
      <c r="U459" s="87"/>
      <c r="V459" s="87" t="s">
        <v>30</v>
      </c>
      <c r="W459" s="87"/>
      <c r="X459" s="163"/>
      <c r="AH459" s="122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</row>
    <row r="460" spans="21:55" ht="12.75" x14ac:dyDescent="0.2">
      <c r="U460" s="87"/>
      <c r="V460" s="87" t="s">
        <v>31</v>
      </c>
      <c r="W460" s="87"/>
      <c r="X460" s="163"/>
      <c r="AH460" s="122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</row>
    <row r="461" spans="21:55" ht="12.75" x14ac:dyDescent="0.2">
      <c r="U461" s="87"/>
      <c r="V461" s="87" t="s">
        <v>32</v>
      </c>
      <c r="W461" s="87"/>
      <c r="X461" s="163"/>
      <c r="AH461" s="122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</row>
    <row r="462" spans="21:55" ht="12.75" x14ac:dyDescent="0.2">
      <c r="U462" s="87"/>
      <c r="V462" s="87" t="s">
        <v>33</v>
      </c>
      <c r="W462" s="87"/>
      <c r="X462" s="163"/>
      <c r="AH462" s="122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</row>
    <row r="463" spans="21:55" ht="12.75" x14ac:dyDescent="0.2">
      <c r="U463" s="87"/>
      <c r="V463" s="87" t="s">
        <v>35</v>
      </c>
      <c r="W463" s="87"/>
      <c r="X463" s="163"/>
      <c r="AH463" s="122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</row>
    <row r="464" spans="21:55" ht="12.75" x14ac:dyDescent="0.2">
      <c r="U464" s="87"/>
      <c r="V464" s="87" t="s">
        <v>37</v>
      </c>
      <c r="W464" s="164"/>
      <c r="X464" s="163"/>
      <c r="AH464" s="122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</row>
    <row r="465" spans="21:55" ht="12.75" x14ac:dyDescent="0.2">
      <c r="U465" s="87"/>
      <c r="V465" s="87" t="s">
        <v>39</v>
      </c>
      <c r="W465" s="87"/>
      <c r="X465" s="163"/>
      <c r="AH465" s="122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</row>
    <row r="466" spans="21:55" ht="12.75" x14ac:dyDescent="0.2">
      <c r="U466" s="87"/>
      <c r="V466" s="87" t="s">
        <v>41</v>
      </c>
      <c r="W466" s="87"/>
      <c r="X466" s="163"/>
      <c r="AH466" s="122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</row>
    <row r="467" spans="21:55" ht="12.75" x14ac:dyDescent="0.2">
      <c r="U467" s="87"/>
      <c r="V467" s="87" t="s">
        <v>42</v>
      </c>
      <c r="W467" s="87"/>
      <c r="X467" s="163"/>
      <c r="AH467" s="122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</row>
    <row r="468" spans="21:55" ht="12.75" x14ac:dyDescent="0.2">
      <c r="U468" s="87"/>
      <c r="V468" s="87" t="s">
        <v>43</v>
      </c>
      <c r="W468" s="164"/>
      <c r="X468" s="163"/>
      <c r="AH468" s="122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</row>
    <row r="469" spans="21:55" ht="12.75" x14ac:dyDescent="0.2">
      <c r="U469" s="87"/>
      <c r="V469" s="87" t="s">
        <v>44</v>
      </c>
      <c r="W469" s="87"/>
      <c r="X469" s="163"/>
      <c r="AH469" s="122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</row>
    <row r="470" spans="21:55" ht="12.75" x14ac:dyDescent="0.2">
      <c r="U470" s="87"/>
      <c r="V470" s="87"/>
      <c r="W470" s="87"/>
      <c r="X470" s="163"/>
      <c r="AH470" s="122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</row>
    <row r="471" spans="21:55" ht="12.75" x14ac:dyDescent="0.2">
      <c r="U471" s="87">
        <v>20</v>
      </c>
      <c r="V471" s="87" t="s">
        <v>17</v>
      </c>
      <c r="W471" s="87"/>
      <c r="X471" s="163"/>
      <c r="AH471" s="122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</row>
    <row r="472" spans="21:55" ht="12.75" x14ac:dyDescent="0.2">
      <c r="U472" s="87"/>
      <c r="V472" s="87" t="s">
        <v>18</v>
      </c>
      <c r="W472" s="87"/>
      <c r="X472" s="163"/>
      <c r="AH472" s="122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</row>
    <row r="473" spans="21:55" ht="12.75" x14ac:dyDescent="0.2">
      <c r="U473" s="87"/>
      <c r="V473" s="87" t="s">
        <v>20</v>
      </c>
      <c r="W473" s="87"/>
      <c r="X473" s="163"/>
      <c r="AH473" s="122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</row>
    <row r="474" spans="21:55" ht="12.75" x14ac:dyDescent="0.2">
      <c r="U474" s="87"/>
      <c r="V474" s="87" t="s">
        <v>22</v>
      </c>
      <c r="W474" s="87"/>
      <c r="X474" s="163"/>
      <c r="AH474" s="122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</row>
    <row r="475" spans="21:55" ht="12.75" x14ac:dyDescent="0.2">
      <c r="U475" s="87"/>
      <c r="V475" s="87" t="s">
        <v>24</v>
      </c>
      <c r="W475" s="87"/>
      <c r="X475" s="163"/>
      <c r="AH475" s="122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</row>
    <row r="476" spans="21:55" ht="12.75" x14ac:dyDescent="0.2">
      <c r="U476" s="87"/>
      <c r="V476" s="87" t="s">
        <v>25</v>
      </c>
      <c r="W476" s="87"/>
      <c r="X476" s="163"/>
      <c r="AH476" s="122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</row>
    <row r="477" spans="21:55" ht="12.75" x14ac:dyDescent="0.2">
      <c r="U477" s="87"/>
      <c r="V477" s="87" t="s">
        <v>26</v>
      </c>
      <c r="W477" s="87"/>
      <c r="X477" s="163"/>
      <c r="AH477" s="122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</row>
    <row r="478" spans="21:55" ht="12.75" x14ac:dyDescent="0.2">
      <c r="U478" s="87"/>
      <c r="V478" s="87" t="s">
        <v>27</v>
      </c>
      <c r="W478" s="87"/>
      <c r="X478" s="163"/>
      <c r="AH478" s="122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</row>
    <row r="479" spans="21:55" ht="12.75" x14ac:dyDescent="0.2">
      <c r="U479" s="87"/>
      <c r="V479" s="87" t="s">
        <v>28</v>
      </c>
      <c r="W479" s="87"/>
      <c r="X479" s="163"/>
      <c r="AH479" s="122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</row>
    <row r="480" spans="21:55" ht="12.75" x14ac:dyDescent="0.2">
      <c r="U480" s="87"/>
      <c r="V480" s="87" t="s">
        <v>29</v>
      </c>
      <c r="W480" s="87"/>
      <c r="X480" s="163"/>
      <c r="AH480" s="122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</row>
    <row r="481" spans="21:55" ht="12.75" x14ac:dyDescent="0.2">
      <c r="U481" s="87"/>
      <c r="V481" s="87" t="s">
        <v>30</v>
      </c>
      <c r="W481" s="87"/>
      <c r="X481" s="163"/>
      <c r="AH481" s="122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</row>
    <row r="482" spans="21:55" ht="12.75" x14ac:dyDescent="0.2">
      <c r="U482" s="87"/>
      <c r="V482" s="87" t="s">
        <v>31</v>
      </c>
      <c r="W482" s="87"/>
      <c r="X482" s="163"/>
      <c r="AH482" s="122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</row>
    <row r="483" spans="21:55" ht="12.75" x14ac:dyDescent="0.2">
      <c r="U483" s="87"/>
      <c r="V483" s="87" t="s">
        <v>32</v>
      </c>
      <c r="W483" s="87"/>
      <c r="X483" s="163"/>
      <c r="AH483" s="122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</row>
    <row r="484" spans="21:55" ht="12.75" x14ac:dyDescent="0.2">
      <c r="U484" s="87"/>
      <c r="V484" s="87" t="s">
        <v>33</v>
      </c>
      <c r="W484" s="87"/>
      <c r="X484" s="163"/>
      <c r="AH484" s="122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</row>
    <row r="485" spans="21:55" ht="12.75" x14ac:dyDescent="0.2">
      <c r="U485" s="87"/>
      <c r="V485" s="87" t="s">
        <v>35</v>
      </c>
      <c r="W485" s="87"/>
      <c r="X485" s="163"/>
      <c r="AH485" s="122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</row>
    <row r="486" spans="21:55" ht="12.75" x14ac:dyDescent="0.2">
      <c r="U486" s="87"/>
      <c r="V486" s="87" t="s">
        <v>37</v>
      </c>
      <c r="W486" s="164"/>
      <c r="X486" s="163"/>
      <c r="AH486" s="122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</row>
    <row r="487" spans="21:55" ht="12.75" x14ac:dyDescent="0.2">
      <c r="U487" s="87"/>
      <c r="V487" s="87" t="s">
        <v>39</v>
      </c>
      <c r="W487" s="87"/>
      <c r="X487" s="163"/>
      <c r="AH487" s="122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</row>
    <row r="488" spans="21:55" ht="12.75" x14ac:dyDescent="0.2">
      <c r="U488" s="87"/>
      <c r="V488" s="87" t="s">
        <v>41</v>
      </c>
      <c r="W488" s="87"/>
      <c r="X488" s="163"/>
      <c r="AH488" s="122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</row>
    <row r="489" spans="21:55" ht="12.75" x14ac:dyDescent="0.2">
      <c r="U489" s="87"/>
      <c r="V489" s="87" t="s">
        <v>42</v>
      </c>
      <c r="W489" s="87"/>
      <c r="X489" s="163"/>
      <c r="AH489" s="122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</row>
    <row r="490" spans="21:55" ht="12.75" x14ac:dyDescent="0.2">
      <c r="U490" s="87"/>
      <c r="V490" s="87" t="s">
        <v>43</v>
      </c>
      <c r="W490" s="164"/>
      <c r="X490" s="163"/>
      <c r="AH490" s="122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</row>
    <row r="491" spans="21:55" ht="12.75" x14ac:dyDescent="0.2">
      <c r="U491" s="87"/>
      <c r="V491" s="87" t="s">
        <v>44</v>
      </c>
      <c r="W491" s="87"/>
      <c r="X491" s="163"/>
      <c r="AH491" s="122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</row>
    <row r="492" spans="21:55" ht="12.75" x14ac:dyDescent="0.2">
      <c r="U492" s="87"/>
      <c r="V492" s="87"/>
      <c r="W492" s="87"/>
      <c r="X492" s="163"/>
      <c r="AH492" s="122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</row>
    <row r="493" spans="21:55" ht="12.75" x14ac:dyDescent="0.2">
      <c r="U493" s="87">
        <v>21</v>
      </c>
      <c r="V493" s="87" t="s">
        <v>17</v>
      </c>
      <c r="W493" s="87"/>
      <c r="X493" s="163"/>
      <c r="AH493" s="122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</row>
    <row r="494" spans="21:55" ht="12.75" x14ac:dyDescent="0.2">
      <c r="U494" s="87"/>
      <c r="V494" s="87" t="s">
        <v>18</v>
      </c>
      <c r="W494" s="87"/>
      <c r="X494" s="163"/>
      <c r="AH494" s="122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</row>
    <row r="495" spans="21:55" ht="12.75" x14ac:dyDescent="0.2">
      <c r="U495" s="87"/>
      <c r="V495" s="87" t="s">
        <v>20</v>
      </c>
      <c r="W495" s="87"/>
      <c r="X495" s="163"/>
      <c r="AH495" s="122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</row>
    <row r="496" spans="21:55" ht="12.75" x14ac:dyDescent="0.2">
      <c r="U496" s="87"/>
      <c r="V496" s="87" t="s">
        <v>22</v>
      </c>
      <c r="W496" s="87"/>
      <c r="X496" s="163"/>
      <c r="AH496" s="122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</row>
    <row r="497" spans="21:55" ht="12.75" x14ac:dyDescent="0.2">
      <c r="U497" s="87"/>
      <c r="V497" s="87" t="s">
        <v>24</v>
      </c>
      <c r="W497" s="87"/>
      <c r="X497" s="163"/>
      <c r="AH497" s="122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</row>
    <row r="498" spans="21:55" ht="12.75" x14ac:dyDescent="0.2">
      <c r="U498" s="87"/>
      <c r="V498" s="87" t="s">
        <v>25</v>
      </c>
      <c r="W498" s="87"/>
      <c r="X498" s="163"/>
      <c r="AH498" s="122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</row>
    <row r="499" spans="21:55" ht="12.75" x14ac:dyDescent="0.2">
      <c r="U499" s="87"/>
      <c r="V499" s="87" t="s">
        <v>26</v>
      </c>
      <c r="W499" s="87"/>
      <c r="X499" s="163"/>
      <c r="AH499" s="122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</row>
    <row r="500" spans="21:55" ht="12.75" x14ac:dyDescent="0.2">
      <c r="U500" s="87"/>
      <c r="V500" s="87" t="s">
        <v>27</v>
      </c>
      <c r="W500" s="87"/>
      <c r="X500" s="163"/>
      <c r="AH500" s="122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</row>
    <row r="501" spans="21:55" ht="12.75" x14ac:dyDescent="0.2">
      <c r="U501" s="87"/>
      <c r="V501" s="87" t="s">
        <v>28</v>
      </c>
      <c r="W501" s="87"/>
      <c r="X501" s="163"/>
      <c r="AH501" s="122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</row>
    <row r="502" spans="21:55" ht="12.75" x14ac:dyDescent="0.2">
      <c r="U502" s="87"/>
      <c r="V502" s="87" t="s">
        <v>29</v>
      </c>
      <c r="W502" s="87"/>
      <c r="X502" s="163"/>
      <c r="AH502" s="122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</row>
    <row r="503" spans="21:55" ht="12.75" x14ac:dyDescent="0.2">
      <c r="U503" s="87"/>
      <c r="V503" s="87" t="s">
        <v>30</v>
      </c>
      <c r="W503" s="87"/>
      <c r="X503" s="163"/>
      <c r="AH503" s="122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</row>
    <row r="504" spans="21:55" ht="12.75" x14ac:dyDescent="0.2">
      <c r="U504" s="87"/>
      <c r="V504" s="87" t="s">
        <v>31</v>
      </c>
      <c r="W504" s="87"/>
      <c r="X504" s="163"/>
      <c r="AH504" s="122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</row>
    <row r="505" spans="21:55" ht="12.75" x14ac:dyDescent="0.2">
      <c r="U505" s="87"/>
      <c r="V505" s="87" t="s">
        <v>32</v>
      </c>
      <c r="W505" s="87"/>
      <c r="X505" s="163"/>
      <c r="AH505" s="122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</row>
    <row r="506" spans="21:55" ht="12.75" x14ac:dyDescent="0.2">
      <c r="U506" s="87"/>
      <c r="V506" s="87" t="s">
        <v>33</v>
      </c>
      <c r="W506" s="87"/>
      <c r="X506" s="163"/>
      <c r="AH506" s="122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</row>
    <row r="507" spans="21:55" ht="12.75" x14ac:dyDescent="0.2">
      <c r="U507" s="87"/>
      <c r="V507" s="87" t="s">
        <v>35</v>
      </c>
      <c r="W507" s="87"/>
      <c r="X507" s="163"/>
      <c r="AH507" s="122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</row>
    <row r="508" spans="21:55" ht="12.75" x14ac:dyDescent="0.2">
      <c r="U508" s="87"/>
      <c r="V508" s="87" t="s">
        <v>37</v>
      </c>
      <c r="W508" s="164"/>
      <c r="X508" s="163"/>
      <c r="AH508" s="122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</row>
    <row r="509" spans="21:55" ht="12.75" x14ac:dyDescent="0.2">
      <c r="U509" s="87"/>
      <c r="V509" s="87" t="s">
        <v>39</v>
      </c>
      <c r="W509" s="87"/>
      <c r="X509" s="163"/>
      <c r="AH509" s="122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</row>
    <row r="510" spans="21:55" ht="12.75" x14ac:dyDescent="0.2">
      <c r="U510" s="87"/>
      <c r="V510" s="87" t="s">
        <v>41</v>
      </c>
      <c r="W510" s="87"/>
      <c r="X510" s="163"/>
      <c r="AH510" s="122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</row>
    <row r="511" spans="21:55" ht="12.75" x14ac:dyDescent="0.2">
      <c r="U511" s="87"/>
      <c r="V511" s="87" t="s">
        <v>42</v>
      </c>
      <c r="W511" s="87"/>
      <c r="X511" s="163"/>
      <c r="AH511" s="122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</row>
    <row r="512" spans="21:55" ht="12.75" x14ac:dyDescent="0.2">
      <c r="U512" s="87"/>
      <c r="V512" s="87" t="s">
        <v>43</v>
      </c>
      <c r="W512" s="164"/>
      <c r="X512" s="163"/>
      <c r="AH512" s="122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</row>
    <row r="513" spans="21:55" ht="12.75" x14ac:dyDescent="0.2">
      <c r="U513" s="87"/>
      <c r="V513" s="87" t="s">
        <v>44</v>
      </c>
      <c r="W513" s="87"/>
      <c r="X513" s="163"/>
      <c r="AH513" s="122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</row>
    <row r="514" spans="21:55" ht="12.75" x14ac:dyDescent="0.2">
      <c r="U514" s="87"/>
      <c r="V514" s="87"/>
      <c r="W514" s="87"/>
      <c r="X514" s="163"/>
      <c r="AH514" s="122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</row>
    <row r="515" spans="21:55" ht="12.75" x14ac:dyDescent="0.2">
      <c r="U515" s="87">
        <v>22</v>
      </c>
      <c r="V515" s="87" t="s">
        <v>17</v>
      </c>
      <c r="W515" s="87"/>
      <c r="X515" s="163"/>
      <c r="AH515" s="122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</row>
    <row r="516" spans="21:55" ht="12.75" x14ac:dyDescent="0.2">
      <c r="U516" s="87"/>
      <c r="V516" s="87" t="s">
        <v>18</v>
      </c>
      <c r="W516" s="87"/>
      <c r="X516" s="163"/>
      <c r="AH516" s="122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</row>
    <row r="517" spans="21:55" ht="12.75" x14ac:dyDescent="0.2">
      <c r="U517" s="87"/>
      <c r="V517" s="87" t="s">
        <v>20</v>
      </c>
      <c r="W517" s="87"/>
      <c r="X517" s="163"/>
      <c r="AH517" s="122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</row>
    <row r="518" spans="21:55" ht="12.75" x14ac:dyDescent="0.2">
      <c r="U518" s="87"/>
      <c r="V518" s="87" t="s">
        <v>22</v>
      </c>
      <c r="W518" s="87"/>
      <c r="X518" s="163"/>
      <c r="AH518" s="122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</row>
    <row r="519" spans="21:55" ht="12.75" x14ac:dyDescent="0.2">
      <c r="U519" s="87"/>
      <c r="V519" s="87" t="s">
        <v>24</v>
      </c>
      <c r="W519" s="87"/>
      <c r="X519" s="163"/>
      <c r="AH519" s="122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</row>
    <row r="520" spans="21:55" ht="12.75" x14ac:dyDescent="0.2">
      <c r="U520" s="87"/>
      <c r="V520" s="87" t="s">
        <v>25</v>
      </c>
      <c r="W520" s="87"/>
      <c r="X520" s="163"/>
      <c r="AH520" s="122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</row>
    <row r="521" spans="21:55" ht="12.75" x14ac:dyDescent="0.2">
      <c r="U521" s="87"/>
      <c r="V521" s="87" t="s">
        <v>26</v>
      </c>
      <c r="W521" s="87"/>
      <c r="X521" s="163"/>
      <c r="AH521" s="122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</row>
    <row r="522" spans="21:55" ht="12.75" x14ac:dyDescent="0.2">
      <c r="U522" s="87"/>
      <c r="V522" s="87" t="s">
        <v>27</v>
      </c>
      <c r="W522" s="87"/>
      <c r="X522" s="163"/>
      <c r="AH522" s="122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</row>
    <row r="523" spans="21:55" ht="12.75" x14ac:dyDescent="0.2">
      <c r="U523" s="87"/>
      <c r="V523" s="87" t="s">
        <v>28</v>
      </c>
      <c r="W523" s="87"/>
      <c r="X523" s="163"/>
      <c r="AH523" s="122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</row>
    <row r="524" spans="21:55" ht="12.75" x14ac:dyDescent="0.2">
      <c r="U524" s="87"/>
      <c r="V524" s="87" t="s">
        <v>29</v>
      </c>
      <c r="W524" s="87"/>
      <c r="X524" s="163"/>
      <c r="AH524" s="122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</row>
    <row r="525" spans="21:55" ht="12.75" x14ac:dyDescent="0.2">
      <c r="U525" s="87"/>
      <c r="V525" s="87" t="s">
        <v>30</v>
      </c>
      <c r="W525" s="87"/>
      <c r="X525" s="163"/>
      <c r="AH525" s="122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</row>
    <row r="526" spans="21:55" ht="12.75" x14ac:dyDescent="0.2">
      <c r="U526" s="87"/>
      <c r="V526" s="87" t="s">
        <v>31</v>
      </c>
      <c r="W526" s="87"/>
      <c r="X526" s="163"/>
      <c r="AH526" s="122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</row>
    <row r="527" spans="21:55" ht="12.75" x14ac:dyDescent="0.2">
      <c r="U527" s="87"/>
      <c r="V527" s="87" t="s">
        <v>32</v>
      </c>
      <c r="W527" s="87"/>
      <c r="X527" s="163"/>
      <c r="AH527" s="122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</row>
    <row r="528" spans="21:55" ht="12.75" x14ac:dyDescent="0.2">
      <c r="U528" s="87"/>
      <c r="V528" s="87" t="s">
        <v>33</v>
      </c>
      <c r="W528" s="87"/>
      <c r="X528" s="163"/>
      <c r="AH528" s="122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</row>
    <row r="529" spans="21:55" ht="12.75" x14ac:dyDescent="0.2">
      <c r="U529" s="87"/>
      <c r="V529" s="87" t="s">
        <v>35</v>
      </c>
      <c r="W529" s="87"/>
      <c r="X529" s="163"/>
      <c r="AH529" s="122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</row>
    <row r="530" spans="21:55" ht="12.75" x14ac:dyDescent="0.2">
      <c r="U530" s="87"/>
      <c r="V530" s="87" t="s">
        <v>37</v>
      </c>
      <c r="W530" s="164"/>
      <c r="X530" s="163"/>
      <c r="AH530" s="122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</row>
    <row r="531" spans="21:55" ht="12.75" x14ac:dyDescent="0.2">
      <c r="U531" s="87"/>
      <c r="V531" s="87" t="s">
        <v>39</v>
      </c>
      <c r="W531" s="87"/>
      <c r="X531" s="163"/>
      <c r="AH531" s="122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</row>
    <row r="532" spans="21:55" ht="12.75" x14ac:dyDescent="0.2">
      <c r="U532" s="87"/>
      <c r="V532" s="87" t="s">
        <v>41</v>
      </c>
      <c r="W532" s="87"/>
      <c r="X532" s="163"/>
      <c r="AH532" s="122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</row>
    <row r="533" spans="21:55" ht="12.75" x14ac:dyDescent="0.2">
      <c r="U533" s="87"/>
      <c r="V533" s="87" t="s">
        <v>42</v>
      </c>
      <c r="W533" s="87"/>
      <c r="X533" s="163"/>
      <c r="AH533" s="122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</row>
    <row r="534" spans="21:55" ht="12.75" x14ac:dyDescent="0.2">
      <c r="U534" s="87"/>
      <c r="V534" s="87" t="s">
        <v>43</v>
      </c>
      <c r="W534" s="164"/>
      <c r="X534" s="163"/>
      <c r="AH534" s="122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</row>
    <row r="535" spans="21:55" ht="12.75" x14ac:dyDescent="0.2">
      <c r="U535" s="87"/>
      <c r="V535" s="87" t="s">
        <v>44</v>
      </c>
      <c r="W535" s="87"/>
      <c r="X535" s="163"/>
      <c r="AH535" s="122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</row>
    <row r="536" spans="21:55" ht="12.75" x14ac:dyDescent="0.2">
      <c r="U536" s="87"/>
      <c r="V536" s="87"/>
      <c r="W536" s="87"/>
      <c r="X536" s="163"/>
      <c r="AH536" s="122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</row>
    <row r="537" spans="21:55" ht="12.75" x14ac:dyDescent="0.2">
      <c r="U537" s="87">
        <v>23</v>
      </c>
      <c r="V537" s="87" t="s">
        <v>17</v>
      </c>
      <c r="W537" s="87"/>
      <c r="X537" s="163"/>
      <c r="AH537" s="122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</row>
    <row r="538" spans="21:55" ht="12.75" x14ac:dyDescent="0.2">
      <c r="U538" s="87"/>
      <c r="V538" s="87" t="s">
        <v>18</v>
      </c>
      <c r="W538" s="87"/>
      <c r="X538" s="163"/>
      <c r="AH538" s="122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</row>
    <row r="539" spans="21:55" ht="12.75" x14ac:dyDescent="0.2">
      <c r="U539" s="87"/>
      <c r="V539" s="87" t="s">
        <v>20</v>
      </c>
      <c r="W539" s="87"/>
      <c r="X539" s="163"/>
      <c r="AH539" s="122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</row>
    <row r="540" spans="21:55" ht="12.75" x14ac:dyDescent="0.2">
      <c r="U540" s="87"/>
      <c r="V540" s="87" t="s">
        <v>22</v>
      </c>
      <c r="W540" s="87"/>
      <c r="X540" s="163"/>
      <c r="AH540" s="122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</row>
    <row r="541" spans="21:55" ht="12.75" x14ac:dyDescent="0.2">
      <c r="U541" s="87"/>
      <c r="V541" s="87" t="s">
        <v>24</v>
      </c>
      <c r="W541" s="87"/>
      <c r="X541" s="163"/>
      <c r="AH541" s="122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</row>
    <row r="542" spans="21:55" ht="12.75" x14ac:dyDescent="0.2">
      <c r="U542" s="87"/>
      <c r="V542" s="87" t="s">
        <v>25</v>
      </c>
      <c r="W542" s="87"/>
      <c r="X542" s="163"/>
      <c r="AH542" s="122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</row>
    <row r="543" spans="21:55" ht="12.75" x14ac:dyDescent="0.2">
      <c r="U543" s="87"/>
      <c r="V543" s="87" t="s">
        <v>26</v>
      </c>
      <c r="W543" s="87"/>
      <c r="X543" s="163"/>
      <c r="AH543" s="122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</row>
    <row r="544" spans="21:55" ht="12.75" x14ac:dyDescent="0.2">
      <c r="U544" s="87"/>
      <c r="V544" s="87" t="s">
        <v>27</v>
      </c>
      <c r="W544" s="87"/>
      <c r="X544" s="163"/>
      <c r="AH544" s="122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</row>
    <row r="545" spans="21:55" ht="12.75" x14ac:dyDescent="0.2">
      <c r="U545" s="87"/>
      <c r="V545" s="87" t="s">
        <v>28</v>
      </c>
      <c r="W545" s="87"/>
      <c r="X545" s="163"/>
      <c r="AH545" s="122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</row>
    <row r="546" spans="21:55" ht="12.75" x14ac:dyDescent="0.2">
      <c r="U546" s="87"/>
      <c r="V546" s="87" t="s">
        <v>29</v>
      </c>
      <c r="W546" s="87"/>
      <c r="X546" s="163"/>
      <c r="AH546" s="122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</row>
    <row r="547" spans="21:55" ht="12.75" x14ac:dyDescent="0.2">
      <c r="U547" s="87"/>
      <c r="V547" s="87" t="s">
        <v>30</v>
      </c>
      <c r="W547" s="87"/>
      <c r="X547" s="163"/>
      <c r="AH547" s="122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</row>
    <row r="548" spans="21:55" ht="12.75" x14ac:dyDescent="0.2">
      <c r="U548" s="87"/>
      <c r="V548" s="87" t="s">
        <v>31</v>
      </c>
      <c r="W548" s="87"/>
      <c r="X548" s="163"/>
      <c r="AH548" s="122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</row>
    <row r="549" spans="21:55" ht="12.75" x14ac:dyDescent="0.2">
      <c r="U549" s="87"/>
      <c r="V549" s="87" t="s">
        <v>32</v>
      </c>
      <c r="W549" s="87"/>
      <c r="X549" s="163"/>
      <c r="AH549" s="122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</row>
    <row r="550" spans="21:55" ht="12.75" x14ac:dyDescent="0.2">
      <c r="U550" s="87"/>
      <c r="V550" s="87" t="s">
        <v>33</v>
      </c>
      <c r="W550" s="87"/>
      <c r="X550" s="163"/>
      <c r="AH550" s="122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</row>
    <row r="551" spans="21:55" ht="12.75" x14ac:dyDescent="0.2">
      <c r="U551" s="87"/>
      <c r="V551" s="87" t="s">
        <v>35</v>
      </c>
      <c r="W551" s="87"/>
      <c r="X551" s="163"/>
      <c r="AH551" s="122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</row>
    <row r="552" spans="21:55" ht="12.75" x14ac:dyDescent="0.2">
      <c r="U552" s="87"/>
      <c r="V552" s="87" t="s">
        <v>37</v>
      </c>
      <c r="W552" s="164"/>
      <c r="X552" s="163"/>
      <c r="AH552" s="122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</row>
    <row r="553" spans="21:55" ht="12.75" x14ac:dyDescent="0.2">
      <c r="U553" s="87"/>
      <c r="V553" s="87" t="s">
        <v>39</v>
      </c>
      <c r="W553" s="87"/>
      <c r="X553" s="163"/>
      <c r="AH553" s="122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</row>
    <row r="554" spans="21:55" ht="12.75" x14ac:dyDescent="0.2">
      <c r="U554" s="87"/>
      <c r="V554" s="87" t="s">
        <v>41</v>
      </c>
      <c r="W554" s="87"/>
      <c r="X554" s="163"/>
      <c r="AH554" s="122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</row>
    <row r="555" spans="21:55" ht="12.75" x14ac:dyDescent="0.2">
      <c r="U555" s="87"/>
      <c r="V555" s="87" t="s">
        <v>42</v>
      </c>
      <c r="W555" s="87"/>
      <c r="X555" s="163"/>
      <c r="AH555" s="122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</row>
    <row r="556" spans="21:55" ht="12.75" x14ac:dyDescent="0.2">
      <c r="U556" s="87"/>
      <c r="V556" s="87" t="s">
        <v>43</v>
      </c>
      <c r="W556" s="164"/>
      <c r="X556" s="163"/>
      <c r="AH556" s="122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</row>
    <row r="557" spans="21:55" ht="12.75" x14ac:dyDescent="0.2">
      <c r="U557" s="87"/>
      <c r="V557" s="87" t="s">
        <v>44</v>
      </c>
      <c r="W557" s="87"/>
      <c r="X557" s="163"/>
      <c r="AH557" s="122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</row>
    <row r="558" spans="21:55" ht="12.75" x14ac:dyDescent="0.2">
      <c r="U558" s="87"/>
      <c r="V558" s="87"/>
      <c r="W558" s="87"/>
      <c r="X558" s="163"/>
      <c r="AH558" s="122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</row>
    <row r="559" spans="21:55" ht="12.75" x14ac:dyDescent="0.2">
      <c r="U559" s="87">
        <v>24</v>
      </c>
      <c r="V559" s="87" t="s">
        <v>17</v>
      </c>
      <c r="W559" s="87"/>
      <c r="X559" s="163"/>
      <c r="AH559" s="122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</row>
    <row r="560" spans="21:55" ht="12.75" x14ac:dyDescent="0.2">
      <c r="U560" s="87"/>
      <c r="V560" s="87" t="s">
        <v>18</v>
      </c>
      <c r="W560" s="87"/>
      <c r="X560" s="163"/>
      <c r="AH560" s="122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</row>
    <row r="561" spans="21:55" ht="12.75" x14ac:dyDescent="0.2">
      <c r="U561" s="87"/>
      <c r="V561" s="87" t="s">
        <v>20</v>
      </c>
      <c r="W561" s="87"/>
      <c r="X561" s="163"/>
      <c r="AH561" s="122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</row>
    <row r="562" spans="21:55" ht="12.75" x14ac:dyDescent="0.2">
      <c r="U562" s="87"/>
      <c r="V562" s="87" t="s">
        <v>22</v>
      </c>
      <c r="W562" s="87"/>
      <c r="X562" s="163"/>
      <c r="AH562" s="122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</row>
    <row r="563" spans="21:55" ht="12.75" x14ac:dyDescent="0.2">
      <c r="U563" s="87"/>
      <c r="V563" s="87" t="s">
        <v>24</v>
      </c>
      <c r="W563" s="87"/>
      <c r="X563" s="163"/>
      <c r="AH563" s="122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</row>
    <row r="564" spans="21:55" ht="12.75" x14ac:dyDescent="0.2">
      <c r="U564" s="87"/>
      <c r="V564" s="87" t="s">
        <v>25</v>
      </c>
      <c r="W564" s="87"/>
      <c r="X564" s="163"/>
      <c r="AH564" s="122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</row>
    <row r="565" spans="21:55" ht="12.75" x14ac:dyDescent="0.2">
      <c r="U565" s="87"/>
      <c r="V565" s="87" t="s">
        <v>26</v>
      </c>
      <c r="W565" s="87"/>
      <c r="X565" s="163"/>
      <c r="AH565" s="122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</row>
    <row r="566" spans="21:55" ht="12.75" x14ac:dyDescent="0.2">
      <c r="U566" s="87"/>
      <c r="V566" s="87" t="s">
        <v>27</v>
      </c>
      <c r="W566" s="87"/>
      <c r="X566" s="163"/>
      <c r="AH566" s="122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</row>
    <row r="567" spans="21:55" ht="12.75" x14ac:dyDescent="0.2">
      <c r="U567" s="87"/>
      <c r="V567" s="87" t="s">
        <v>28</v>
      </c>
      <c r="W567" s="87"/>
      <c r="X567" s="163"/>
      <c r="AH567" s="122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</row>
    <row r="568" spans="21:55" ht="12.75" x14ac:dyDescent="0.2">
      <c r="U568" s="87"/>
      <c r="V568" s="87" t="s">
        <v>29</v>
      </c>
      <c r="W568" s="87"/>
      <c r="X568" s="163"/>
      <c r="AH568" s="122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</row>
    <row r="569" spans="21:55" ht="12.75" x14ac:dyDescent="0.2">
      <c r="U569" s="87"/>
      <c r="V569" s="87" t="s">
        <v>30</v>
      </c>
      <c r="W569" s="87"/>
      <c r="X569" s="163"/>
      <c r="AH569" s="122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</row>
    <row r="570" spans="21:55" ht="12.75" x14ac:dyDescent="0.2">
      <c r="U570" s="87"/>
      <c r="V570" s="87" t="s">
        <v>31</v>
      </c>
      <c r="W570" s="87"/>
      <c r="X570" s="163"/>
      <c r="AH570" s="122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</row>
    <row r="571" spans="21:55" ht="12.75" x14ac:dyDescent="0.2">
      <c r="U571" s="87"/>
      <c r="V571" s="87" t="s">
        <v>32</v>
      </c>
      <c r="W571" s="87"/>
      <c r="X571" s="163"/>
      <c r="AH571" s="122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</row>
    <row r="572" spans="21:55" ht="12.75" x14ac:dyDescent="0.2">
      <c r="U572" s="87"/>
      <c r="V572" s="87" t="s">
        <v>33</v>
      </c>
      <c r="W572" s="87"/>
      <c r="X572" s="163"/>
      <c r="AH572" s="122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</row>
    <row r="573" spans="21:55" ht="12.75" x14ac:dyDescent="0.2">
      <c r="U573" s="87"/>
      <c r="V573" s="87" t="s">
        <v>35</v>
      </c>
      <c r="W573" s="87"/>
      <c r="X573" s="163"/>
      <c r="AH573" s="122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</row>
    <row r="574" spans="21:55" ht="12.75" x14ac:dyDescent="0.2">
      <c r="U574" s="87"/>
      <c r="V574" s="87" t="s">
        <v>37</v>
      </c>
      <c r="W574" s="164"/>
      <c r="X574" s="163"/>
      <c r="AH574" s="122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</row>
    <row r="575" spans="21:55" ht="12.75" x14ac:dyDescent="0.2">
      <c r="U575" s="87"/>
      <c r="V575" s="87" t="s">
        <v>39</v>
      </c>
      <c r="W575" s="87"/>
      <c r="X575" s="163"/>
      <c r="AH575" s="122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</row>
    <row r="576" spans="21:55" ht="12.75" x14ac:dyDescent="0.2">
      <c r="U576" s="87"/>
      <c r="V576" s="87" t="s">
        <v>41</v>
      </c>
      <c r="W576" s="87"/>
      <c r="X576" s="163"/>
      <c r="AH576" s="122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</row>
    <row r="577" spans="21:55" ht="12.75" x14ac:dyDescent="0.2">
      <c r="U577" s="87"/>
      <c r="V577" s="87" t="s">
        <v>42</v>
      </c>
      <c r="W577" s="87"/>
      <c r="X577" s="163"/>
      <c r="AH577" s="122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</row>
    <row r="578" spans="21:55" ht="12.75" x14ac:dyDescent="0.2">
      <c r="U578" s="87"/>
      <c r="V578" s="87" t="s">
        <v>43</v>
      </c>
      <c r="W578" s="164"/>
      <c r="X578" s="163"/>
      <c r="AH578" s="122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</row>
    <row r="579" spans="21:55" ht="12.75" x14ac:dyDescent="0.2">
      <c r="U579" s="87"/>
      <c r="V579" s="87" t="s">
        <v>44</v>
      </c>
      <c r="W579" s="87"/>
      <c r="X579" s="163"/>
      <c r="AH579" s="122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</row>
    <row r="580" spans="21:55" ht="12.75" x14ac:dyDescent="0.2">
      <c r="U580" s="87"/>
      <c r="V580" s="87"/>
      <c r="W580" s="87"/>
      <c r="X580" s="163"/>
      <c r="AH580" s="122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</row>
    <row r="581" spans="21:55" ht="12.75" x14ac:dyDescent="0.2">
      <c r="U581" s="87">
        <v>25</v>
      </c>
      <c r="V581" s="87" t="s">
        <v>17</v>
      </c>
      <c r="W581" s="87"/>
      <c r="X581" s="163"/>
      <c r="AH581" s="122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</row>
    <row r="582" spans="21:55" ht="12.75" x14ac:dyDescent="0.2">
      <c r="U582" s="87"/>
      <c r="V582" s="87" t="s">
        <v>18</v>
      </c>
      <c r="W582" s="87"/>
      <c r="X582" s="163"/>
      <c r="AH582" s="122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</row>
    <row r="583" spans="21:55" ht="12.75" x14ac:dyDescent="0.2">
      <c r="U583" s="87"/>
      <c r="V583" s="87" t="s">
        <v>20</v>
      </c>
      <c r="W583" s="87"/>
      <c r="X583" s="163"/>
      <c r="AH583" s="122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</row>
    <row r="584" spans="21:55" ht="12.75" x14ac:dyDescent="0.2">
      <c r="U584" s="87"/>
      <c r="V584" s="87" t="s">
        <v>22</v>
      </c>
      <c r="W584" s="87"/>
      <c r="X584" s="163"/>
      <c r="AH584" s="122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</row>
    <row r="585" spans="21:55" ht="12.75" x14ac:dyDescent="0.2">
      <c r="U585" s="87"/>
      <c r="V585" s="87" t="s">
        <v>24</v>
      </c>
      <c r="W585" s="87"/>
      <c r="X585" s="163"/>
      <c r="AH585" s="122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</row>
    <row r="586" spans="21:55" ht="12.75" x14ac:dyDescent="0.2">
      <c r="U586" s="87"/>
      <c r="V586" s="87" t="s">
        <v>25</v>
      </c>
      <c r="W586" s="87"/>
      <c r="X586" s="163"/>
      <c r="AH586" s="122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</row>
    <row r="587" spans="21:55" ht="12.75" x14ac:dyDescent="0.2">
      <c r="U587" s="87"/>
      <c r="V587" s="87" t="s">
        <v>26</v>
      </c>
      <c r="W587" s="87"/>
      <c r="X587" s="163"/>
      <c r="AH587" s="122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</row>
    <row r="588" spans="21:55" ht="12.75" x14ac:dyDescent="0.2">
      <c r="U588" s="87"/>
      <c r="V588" s="87" t="s">
        <v>27</v>
      </c>
      <c r="W588" s="87"/>
      <c r="X588" s="163"/>
      <c r="AH588" s="122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</row>
    <row r="589" spans="21:55" ht="12.75" x14ac:dyDescent="0.2">
      <c r="U589" s="87"/>
      <c r="V589" s="87" t="s">
        <v>28</v>
      </c>
      <c r="W589" s="87"/>
      <c r="X589" s="163"/>
      <c r="AH589" s="122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</row>
    <row r="590" spans="21:55" ht="12.75" x14ac:dyDescent="0.2">
      <c r="U590" s="87"/>
      <c r="V590" s="87" t="s">
        <v>29</v>
      </c>
      <c r="W590" s="87"/>
      <c r="X590" s="163"/>
      <c r="AH590" s="122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</row>
    <row r="591" spans="21:55" ht="12.75" x14ac:dyDescent="0.2">
      <c r="U591" s="87"/>
      <c r="V591" s="87" t="s">
        <v>30</v>
      </c>
      <c r="W591" s="87"/>
      <c r="X591" s="163"/>
      <c r="AH591" s="122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</row>
    <row r="592" spans="21:55" ht="12.75" x14ac:dyDescent="0.2">
      <c r="U592" s="87"/>
      <c r="V592" s="87" t="s">
        <v>31</v>
      </c>
      <c r="W592" s="87"/>
      <c r="X592" s="163"/>
      <c r="AH592" s="122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</row>
    <row r="593" spans="21:55" ht="12.75" x14ac:dyDescent="0.2">
      <c r="U593" s="87"/>
      <c r="V593" s="87" t="s">
        <v>32</v>
      </c>
      <c r="W593" s="87"/>
      <c r="X593" s="163"/>
      <c r="AH593" s="122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</row>
    <row r="594" spans="21:55" ht="12.75" x14ac:dyDescent="0.2">
      <c r="U594" s="87"/>
      <c r="V594" s="87" t="s">
        <v>33</v>
      </c>
      <c r="W594" s="87"/>
      <c r="X594" s="163"/>
      <c r="AH594" s="122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</row>
    <row r="595" spans="21:55" ht="12.75" x14ac:dyDescent="0.2">
      <c r="U595" s="87"/>
      <c r="V595" s="87" t="s">
        <v>35</v>
      </c>
      <c r="W595" s="87"/>
      <c r="X595" s="163"/>
      <c r="AH595" s="122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</row>
    <row r="596" spans="21:55" ht="12.75" x14ac:dyDescent="0.2">
      <c r="U596" s="87"/>
      <c r="V596" s="87" t="s">
        <v>37</v>
      </c>
      <c r="W596" s="164"/>
      <c r="X596" s="163"/>
      <c r="AH596" s="122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</row>
    <row r="597" spans="21:55" ht="12.75" x14ac:dyDescent="0.2">
      <c r="U597" s="87"/>
      <c r="V597" s="87" t="s">
        <v>39</v>
      </c>
      <c r="W597" s="87"/>
      <c r="X597" s="163"/>
      <c r="AH597" s="122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</row>
    <row r="598" spans="21:55" ht="12.75" x14ac:dyDescent="0.2">
      <c r="U598" s="87"/>
      <c r="V598" s="87" t="s">
        <v>41</v>
      </c>
      <c r="W598" s="87"/>
      <c r="X598" s="163"/>
      <c r="AH598" s="122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</row>
    <row r="599" spans="21:55" ht="12.75" x14ac:dyDescent="0.2">
      <c r="U599" s="87"/>
      <c r="V599" s="87" t="s">
        <v>42</v>
      </c>
      <c r="W599" s="87"/>
      <c r="X599" s="163"/>
      <c r="AH599" s="122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</row>
    <row r="600" spans="21:55" ht="12.75" x14ac:dyDescent="0.2">
      <c r="U600" s="87"/>
      <c r="V600" s="87" t="s">
        <v>43</v>
      </c>
      <c r="W600" s="164"/>
      <c r="X600" s="163"/>
      <c r="AH600" s="122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</row>
    <row r="601" spans="21:55" ht="12.75" x14ac:dyDescent="0.2">
      <c r="U601" s="87"/>
      <c r="V601" s="87" t="s">
        <v>44</v>
      </c>
      <c r="W601" s="87"/>
      <c r="X601" s="163"/>
      <c r="AH601" s="122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</row>
    <row r="602" spans="21:55" ht="12.75" x14ac:dyDescent="0.2">
      <c r="U602" s="87"/>
      <c r="V602" s="87"/>
      <c r="W602" s="87"/>
      <c r="X602" s="87"/>
      <c r="AH602" s="122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</row>
    <row r="603" spans="21:55" ht="12.75" x14ac:dyDescent="0.2">
      <c r="U603" s="87">
        <v>26</v>
      </c>
      <c r="V603" s="87" t="s">
        <v>17</v>
      </c>
      <c r="W603" s="87"/>
      <c r="X603" s="87"/>
      <c r="AH603" s="122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</row>
    <row r="604" spans="21:55" ht="12.75" x14ac:dyDescent="0.2">
      <c r="U604" s="87"/>
      <c r="V604" s="87" t="s">
        <v>18</v>
      </c>
      <c r="W604" s="87"/>
      <c r="X604" s="87"/>
      <c r="AH604" s="122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</row>
    <row r="605" spans="21:55" ht="12.75" x14ac:dyDescent="0.2">
      <c r="U605" s="87"/>
      <c r="V605" s="87" t="s">
        <v>20</v>
      </c>
      <c r="W605" s="87"/>
      <c r="X605" s="87"/>
      <c r="AH605" s="122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</row>
    <row r="606" spans="21:55" ht="12.75" x14ac:dyDescent="0.2">
      <c r="U606" s="87"/>
      <c r="V606" s="87" t="s">
        <v>22</v>
      </c>
      <c r="W606" s="87"/>
      <c r="X606" s="87"/>
      <c r="AH606" s="122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</row>
    <row r="607" spans="21:55" ht="12.75" x14ac:dyDescent="0.2">
      <c r="U607" s="87"/>
      <c r="V607" s="87" t="s">
        <v>24</v>
      </c>
      <c r="W607" s="87"/>
      <c r="X607" s="87"/>
      <c r="AH607" s="122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</row>
    <row r="608" spans="21:55" ht="12.75" x14ac:dyDescent="0.2">
      <c r="U608" s="87"/>
      <c r="V608" s="87" t="s">
        <v>25</v>
      </c>
      <c r="W608" s="87"/>
      <c r="X608" s="87"/>
      <c r="AH608" s="122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</row>
    <row r="609" spans="21:55" ht="12.75" x14ac:dyDescent="0.2">
      <c r="U609" s="87"/>
      <c r="V609" s="87" t="s">
        <v>26</v>
      </c>
      <c r="W609" s="87"/>
      <c r="X609" s="87"/>
      <c r="AH609" s="122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</row>
    <row r="610" spans="21:55" ht="12.75" x14ac:dyDescent="0.2">
      <c r="U610" s="87"/>
      <c r="V610" s="87" t="s">
        <v>27</v>
      </c>
      <c r="W610" s="87"/>
      <c r="X610" s="87"/>
      <c r="AH610" s="122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</row>
    <row r="611" spans="21:55" ht="12.75" x14ac:dyDescent="0.2">
      <c r="U611" s="87"/>
      <c r="V611" s="87" t="s">
        <v>28</v>
      </c>
      <c r="W611" s="87"/>
      <c r="X611" s="87"/>
      <c r="AH611" s="122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</row>
    <row r="612" spans="21:55" ht="12.75" x14ac:dyDescent="0.2">
      <c r="U612" s="87"/>
      <c r="V612" s="87" t="s">
        <v>29</v>
      </c>
      <c r="W612" s="87"/>
      <c r="X612" s="87"/>
      <c r="AH612" s="122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</row>
    <row r="613" spans="21:55" ht="12.75" x14ac:dyDescent="0.2">
      <c r="U613" s="87"/>
      <c r="V613" s="87" t="s">
        <v>30</v>
      </c>
      <c r="W613" s="87"/>
      <c r="X613" s="87"/>
      <c r="AH613" s="122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</row>
    <row r="614" spans="21:55" ht="12.75" x14ac:dyDescent="0.2">
      <c r="U614" s="87"/>
      <c r="V614" s="87" t="s">
        <v>31</v>
      </c>
      <c r="W614" s="87"/>
      <c r="X614" s="87"/>
      <c r="AH614" s="122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</row>
    <row r="615" spans="21:55" ht="12.75" x14ac:dyDescent="0.2">
      <c r="U615" s="87"/>
      <c r="V615" s="87" t="s">
        <v>32</v>
      </c>
      <c r="W615" s="87"/>
      <c r="X615" s="87"/>
      <c r="AH615" s="122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</row>
    <row r="616" spans="21:55" ht="12.75" x14ac:dyDescent="0.2">
      <c r="U616" s="87"/>
      <c r="V616" s="87" t="s">
        <v>33</v>
      </c>
      <c r="W616" s="87"/>
      <c r="X616" s="87"/>
      <c r="AH616" s="122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</row>
    <row r="617" spans="21:55" ht="12.75" x14ac:dyDescent="0.2">
      <c r="U617" s="87"/>
      <c r="V617" s="87" t="s">
        <v>35</v>
      </c>
      <c r="W617" s="87"/>
      <c r="X617" s="87"/>
      <c r="AH617" s="122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</row>
    <row r="618" spans="21:55" ht="12.75" x14ac:dyDescent="0.2">
      <c r="U618" s="87"/>
      <c r="V618" s="87" t="s">
        <v>37</v>
      </c>
      <c r="W618" s="164"/>
      <c r="X618" s="87"/>
      <c r="AH618" s="122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</row>
    <row r="619" spans="21:55" ht="12.75" x14ac:dyDescent="0.2">
      <c r="U619" s="87"/>
      <c r="V619" s="87" t="s">
        <v>39</v>
      </c>
      <c r="W619" s="87"/>
      <c r="X619" s="87"/>
      <c r="AH619" s="122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</row>
    <row r="620" spans="21:55" ht="12.75" x14ac:dyDescent="0.2">
      <c r="U620" s="87"/>
      <c r="V620" s="87" t="s">
        <v>41</v>
      </c>
      <c r="W620" s="87"/>
      <c r="X620" s="87"/>
      <c r="AH620" s="122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</row>
    <row r="621" spans="21:55" ht="12.75" x14ac:dyDescent="0.2">
      <c r="U621" s="87"/>
      <c r="V621" s="87" t="s">
        <v>42</v>
      </c>
      <c r="W621" s="87"/>
      <c r="X621" s="87"/>
      <c r="AH621" s="122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</row>
    <row r="622" spans="21:55" ht="12.75" x14ac:dyDescent="0.2">
      <c r="U622" s="87"/>
      <c r="V622" s="87" t="s">
        <v>43</v>
      </c>
      <c r="W622" s="164"/>
      <c r="X622" s="87"/>
      <c r="AH622" s="122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</row>
    <row r="623" spans="21:55" ht="12.75" x14ac:dyDescent="0.2">
      <c r="U623" s="87"/>
      <c r="V623" s="87" t="s">
        <v>44</v>
      </c>
      <c r="W623" s="87"/>
      <c r="X623" s="87"/>
      <c r="AH623" s="122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</row>
    <row r="624" spans="21:55" ht="12.75" x14ac:dyDescent="0.2">
      <c r="U624" s="87"/>
      <c r="V624" s="87"/>
      <c r="W624" s="87"/>
      <c r="X624" s="87"/>
      <c r="AH624" s="122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</row>
    <row r="625" spans="21:55" ht="12.75" x14ac:dyDescent="0.2">
      <c r="U625" s="87">
        <v>27</v>
      </c>
      <c r="V625" s="87" t="s">
        <v>17</v>
      </c>
      <c r="W625" s="87"/>
      <c r="X625" s="87"/>
      <c r="AH625" s="122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</row>
    <row r="626" spans="21:55" ht="12.75" x14ac:dyDescent="0.2">
      <c r="U626" s="87"/>
      <c r="V626" s="87" t="s">
        <v>18</v>
      </c>
      <c r="W626" s="87"/>
      <c r="X626" s="87"/>
      <c r="AH626" s="122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</row>
    <row r="627" spans="21:55" ht="12.75" x14ac:dyDescent="0.2">
      <c r="U627" s="87"/>
      <c r="V627" s="87" t="s">
        <v>20</v>
      </c>
      <c r="W627" s="87"/>
      <c r="X627" s="87"/>
      <c r="AH627" s="122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</row>
    <row r="628" spans="21:55" ht="12.75" x14ac:dyDescent="0.2">
      <c r="U628" s="87"/>
      <c r="V628" s="87" t="s">
        <v>22</v>
      </c>
      <c r="W628" s="87"/>
      <c r="X628" s="87"/>
      <c r="AH628" s="122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</row>
    <row r="629" spans="21:55" ht="12.75" x14ac:dyDescent="0.2">
      <c r="U629" s="87"/>
      <c r="V629" s="87" t="s">
        <v>24</v>
      </c>
      <c r="W629" s="87"/>
      <c r="X629" s="87"/>
      <c r="AH629" s="122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</row>
    <row r="630" spans="21:55" ht="12.75" x14ac:dyDescent="0.2">
      <c r="U630" s="87"/>
      <c r="V630" s="87" t="s">
        <v>25</v>
      </c>
      <c r="W630" s="87"/>
      <c r="X630" s="87"/>
      <c r="AH630" s="122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</row>
    <row r="631" spans="21:55" ht="12.75" x14ac:dyDescent="0.2">
      <c r="U631" s="87"/>
      <c r="V631" s="87" t="s">
        <v>26</v>
      </c>
      <c r="W631" s="87"/>
      <c r="X631" s="87"/>
      <c r="AH631" s="122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</row>
    <row r="632" spans="21:55" ht="12.75" x14ac:dyDescent="0.2">
      <c r="U632" s="87"/>
      <c r="V632" s="87" t="s">
        <v>27</v>
      </c>
      <c r="W632" s="87"/>
      <c r="X632" s="87"/>
      <c r="AH632" s="122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</row>
    <row r="633" spans="21:55" ht="12.75" x14ac:dyDescent="0.2">
      <c r="U633" s="87"/>
      <c r="V633" s="87" t="s">
        <v>28</v>
      </c>
      <c r="W633" s="87"/>
      <c r="X633" s="87"/>
      <c r="AH633" s="122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</row>
    <row r="634" spans="21:55" ht="12.75" x14ac:dyDescent="0.2">
      <c r="U634" s="87"/>
      <c r="V634" s="87" t="s">
        <v>29</v>
      </c>
      <c r="W634" s="87"/>
      <c r="X634" s="87"/>
      <c r="AH634" s="122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</row>
    <row r="635" spans="21:55" ht="12.75" x14ac:dyDescent="0.2">
      <c r="U635" s="87"/>
      <c r="V635" s="87" t="s">
        <v>30</v>
      </c>
      <c r="W635" s="87"/>
      <c r="X635" s="87"/>
      <c r="AH635" s="122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</row>
    <row r="636" spans="21:55" ht="12.75" x14ac:dyDescent="0.2">
      <c r="U636" s="87"/>
      <c r="V636" s="87" t="s">
        <v>31</v>
      </c>
      <c r="W636" s="87"/>
      <c r="X636" s="87"/>
      <c r="AH636" s="122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</row>
    <row r="637" spans="21:55" ht="12.75" x14ac:dyDescent="0.2">
      <c r="U637" s="87"/>
      <c r="V637" s="87" t="s">
        <v>32</v>
      </c>
      <c r="W637" s="87"/>
      <c r="X637" s="87"/>
      <c r="AH637" s="122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</row>
    <row r="638" spans="21:55" ht="12.75" x14ac:dyDescent="0.2">
      <c r="U638" s="87"/>
      <c r="V638" s="87" t="s">
        <v>33</v>
      </c>
      <c r="W638" s="87"/>
      <c r="X638" s="87"/>
      <c r="AH638" s="122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</row>
    <row r="639" spans="21:55" ht="12.75" x14ac:dyDescent="0.2">
      <c r="U639" s="87"/>
      <c r="V639" s="87" t="s">
        <v>35</v>
      </c>
      <c r="W639" s="87"/>
      <c r="X639" s="87"/>
      <c r="AH639" s="122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</row>
    <row r="640" spans="21:55" ht="12.75" x14ac:dyDescent="0.2">
      <c r="U640" s="87"/>
      <c r="V640" s="87" t="s">
        <v>37</v>
      </c>
      <c r="W640" s="164"/>
      <c r="X640" s="87"/>
      <c r="AH640" s="122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</row>
    <row r="641" spans="21:55" ht="12.75" x14ac:dyDescent="0.2">
      <c r="U641" s="87"/>
      <c r="V641" s="87" t="s">
        <v>39</v>
      </c>
      <c r="W641" s="87"/>
      <c r="X641" s="87"/>
      <c r="AH641" s="122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</row>
    <row r="642" spans="21:55" ht="12.75" x14ac:dyDescent="0.2">
      <c r="U642" s="87"/>
      <c r="V642" s="87" t="s">
        <v>41</v>
      </c>
      <c r="W642" s="87"/>
      <c r="X642" s="87"/>
      <c r="AH642" s="122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</row>
    <row r="643" spans="21:55" ht="12.75" x14ac:dyDescent="0.2">
      <c r="U643" s="87"/>
      <c r="V643" s="87" t="s">
        <v>42</v>
      </c>
      <c r="W643" s="87"/>
      <c r="X643" s="87"/>
      <c r="AH643" s="122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</row>
    <row r="644" spans="21:55" ht="12.75" x14ac:dyDescent="0.2">
      <c r="U644" s="87"/>
      <c r="V644" s="87" t="s">
        <v>43</v>
      </c>
      <c r="W644" s="164"/>
      <c r="X644" s="87"/>
      <c r="AH644" s="122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</row>
    <row r="645" spans="21:55" ht="12.75" x14ac:dyDescent="0.2">
      <c r="U645" s="87"/>
      <c r="V645" s="87" t="s">
        <v>44</v>
      </c>
      <c r="W645" s="87"/>
      <c r="X645" s="87"/>
      <c r="AH645" s="122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</row>
    <row r="646" spans="21:55" ht="12.75" x14ac:dyDescent="0.2">
      <c r="U646" s="87"/>
      <c r="V646" s="87"/>
      <c r="W646" s="87"/>
      <c r="X646" s="87"/>
      <c r="AH646" s="122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</row>
    <row r="647" spans="21:55" ht="12.75" x14ac:dyDescent="0.2">
      <c r="U647" s="87">
        <v>28</v>
      </c>
      <c r="V647" s="87" t="s">
        <v>17</v>
      </c>
      <c r="W647" s="87"/>
      <c r="X647" s="87"/>
      <c r="AH647" s="122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</row>
    <row r="648" spans="21:55" ht="12.75" x14ac:dyDescent="0.2">
      <c r="U648" s="87"/>
      <c r="V648" s="87" t="s">
        <v>18</v>
      </c>
      <c r="W648" s="87"/>
      <c r="X648" s="87"/>
      <c r="AH648" s="122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</row>
    <row r="649" spans="21:55" ht="12.75" x14ac:dyDescent="0.2">
      <c r="U649" s="87"/>
      <c r="V649" s="87" t="s">
        <v>20</v>
      </c>
      <c r="W649" s="87"/>
      <c r="X649" s="87"/>
      <c r="AH649" s="122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</row>
    <row r="650" spans="21:55" ht="12.75" x14ac:dyDescent="0.2">
      <c r="U650" s="87"/>
      <c r="V650" s="87" t="s">
        <v>22</v>
      </c>
      <c r="W650" s="87"/>
      <c r="X650" s="87"/>
      <c r="AH650" s="122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</row>
    <row r="651" spans="21:55" ht="12.75" x14ac:dyDescent="0.2">
      <c r="U651" s="87"/>
      <c r="V651" s="87" t="s">
        <v>24</v>
      </c>
      <c r="W651" s="87"/>
      <c r="X651" s="87"/>
      <c r="AH651" s="122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</row>
    <row r="652" spans="21:55" ht="12.75" x14ac:dyDescent="0.2">
      <c r="U652" s="87"/>
      <c r="V652" s="87" t="s">
        <v>25</v>
      </c>
      <c r="W652" s="87"/>
      <c r="X652" s="87"/>
      <c r="AH652" s="122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</row>
    <row r="653" spans="21:55" ht="12.75" x14ac:dyDescent="0.2">
      <c r="U653" s="87"/>
      <c r="V653" s="87" t="s">
        <v>26</v>
      </c>
      <c r="W653" s="87"/>
      <c r="X653" s="87"/>
      <c r="AH653" s="122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</row>
    <row r="654" spans="21:55" ht="12.75" x14ac:dyDescent="0.2">
      <c r="U654" s="87"/>
      <c r="V654" s="87" t="s">
        <v>27</v>
      </c>
      <c r="W654" s="87"/>
      <c r="X654" s="87"/>
      <c r="AH654" s="122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</row>
    <row r="655" spans="21:55" ht="12.75" x14ac:dyDescent="0.2">
      <c r="U655" s="87"/>
      <c r="V655" s="87" t="s">
        <v>28</v>
      </c>
      <c r="W655" s="87"/>
      <c r="X655" s="87"/>
      <c r="AH655" s="122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</row>
    <row r="656" spans="21:55" ht="12.75" x14ac:dyDescent="0.2">
      <c r="U656" s="87"/>
      <c r="V656" s="87" t="s">
        <v>29</v>
      </c>
      <c r="W656" s="87"/>
      <c r="X656" s="87"/>
      <c r="AH656" s="122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</row>
    <row r="657" spans="21:55" ht="12.75" x14ac:dyDescent="0.2">
      <c r="U657" s="87"/>
      <c r="V657" s="87" t="s">
        <v>30</v>
      </c>
      <c r="W657" s="87"/>
      <c r="X657" s="87"/>
      <c r="AH657" s="122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</row>
    <row r="658" spans="21:55" ht="12.75" x14ac:dyDescent="0.2">
      <c r="U658" s="87"/>
      <c r="V658" s="87" t="s">
        <v>31</v>
      </c>
      <c r="W658" s="87"/>
      <c r="X658" s="87"/>
      <c r="AH658" s="122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</row>
    <row r="659" spans="21:55" ht="12.75" x14ac:dyDescent="0.2">
      <c r="U659" s="87"/>
      <c r="V659" s="87" t="s">
        <v>32</v>
      </c>
      <c r="W659" s="87"/>
      <c r="X659" s="87"/>
      <c r="AH659" s="122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</row>
    <row r="660" spans="21:55" ht="12.75" x14ac:dyDescent="0.2">
      <c r="U660" s="87"/>
      <c r="V660" s="87" t="s">
        <v>33</v>
      </c>
      <c r="W660" s="87"/>
      <c r="X660" s="87"/>
      <c r="AH660" s="122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</row>
    <row r="661" spans="21:55" ht="12.75" x14ac:dyDescent="0.2">
      <c r="U661" s="87"/>
      <c r="V661" s="87" t="s">
        <v>35</v>
      </c>
      <c r="W661" s="87"/>
      <c r="X661" s="87"/>
      <c r="AH661" s="122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</row>
    <row r="662" spans="21:55" ht="12.75" x14ac:dyDescent="0.2">
      <c r="U662" s="87"/>
      <c r="V662" s="87" t="s">
        <v>37</v>
      </c>
      <c r="W662" s="164"/>
      <c r="X662" s="87"/>
      <c r="AH662" s="122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</row>
    <row r="663" spans="21:55" ht="12.75" x14ac:dyDescent="0.2">
      <c r="U663" s="87"/>
      <c r="V663" s="87" t="s">
        <v>39</v>
      </c>
      <c r="W663" s="87"/>
      <c r="X663" s="87"/>
      <c r="AH663" s="122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</row>
    <row r="664" spans="21:55" ht="12.75" x14ac:dyDescent="0.2">
      <c r="U664" s="87"/>
      <c r="V664" s="87" t="s">
        <v>41</v>
      </c>
      <c r="W664" s="87"/>
      <c r="X664" s="87"/>
      <c r="AH664" s="122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</row>
    <row r="665" spans="21:55" ht="12.75" x14ac:dyDescent="0.2">
      <c r="U665" s="87"/>
      <c r="V665" s="87" t="s">
        <v>42</v>
      </c>
      <c r="W665" s="87"/>
      <c r="X665" s="87"/>
      <c r="AH665" s="122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</row>
    <row r="666" spans="21:55" ht="12.75" x14ac:dyDescent="0.2">
      <c r="U666" s="87"/>
      <c r="V666" s="87" t="s">
        <v>43</v>
      </c>
      <c r="W666" s="164"/>
      <c r="X666" s="87"/>
      <c r="AH666" s="122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</row>
    <row r="667" spans="21:55" ht="12.75" x14ac:dyDescent="0.2">
      <c r="U667" s="87"/>
      <c r="V667" s="87" t="s">
        <v>44</v>
      </c>
      <c r="W667" s="87"/>
      <c r="X667" s="87"/>
      <c r="AH667" s="122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</row>
    <row r="668" spans="21:55" ht="12.75" x14ac:dyDescent="0.2">
      <c r="U668" s="87"/>
      <c r="V668" s="87"/>
      <c r="W668" s="87"/>
      <c r="X668" s="87"/>
      <c r="AH668" s="122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</row>
    <row r="669" spans="21:55" ht="12.75" x14ac:dyDescent="0.2">
      <c r="U669" s="87">
        <v>29</v>
      </c>
      <c r="V669" s="87" t="s">
        <v>17</v>
      </c>
      <c r="W669" s="87"/>
      <c r="X669" s="87"/>
      <c r="AH669" s="122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</row>
    <row r="670" spans="21:55" ht="12.75" x14ac:dyDescent="0.2">
      <c r="U670" s="87"/>
      <c r="V670" s="87" t="s">
        <v>18</v>
      </c>
      <c r="W670" s="87"/>
      <c r="X670" s="87"/>
      <c r="AH670" s="122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</row>
    <row r="671" spans="21:55" ht="12.75" x14ac:dyDescent="0.2">
      <c r="U671" s="87"/>
      <c r="V671" s="87" t="s">
        <v>20</v>
      </c>
      <c r="W671" s="87"/>
      <c r="X671" s="87"/>
      <c r="AH671" s="122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</row>
    <row r="672" spans="21:55" ht="12.75" x14ac:dyDescent="0.2">
      <c r="U672" s="87"/>
      <c r="V672" s="87" t="s">
        <v>22</v>
      </c>
      <c r="W672" s="87"/>
      <c r="X672" s="87"/>
      <c r="AH672" s="122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</row>
    <row r="673" spans="21:55" ht="12.75" x14ac:dyDescent="0.2">
      <c r="U673" s="87"/>
      <c r="V673" s="87" t="s">
        <v>24</v>
      </c>
      <c r="W673" s="87"/>
      <c r="X673" s="87"/>
      <c r="AH673" s="122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</row>
    <row r="674" spans="21:55" ht="12.75" x14ac:dyDescent="0.2">
      <c r="U674" s="87"/>
      <c r="V674" s="87" t="s">
        <v>25</v>
      </c>
      <c r="W674" s="87"/>
      <c r="X674" s="87"/>
      <c r="AH674" s="122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</row>
    <row r="675" spans="21:55" ht="12.75" x14ac:dyDescent="0.2">
      <c r="U675" s="87"/>
      <c r="V675" s="87" t="s">
        <v>26</v>
      </c>
      <c r="W675" s="87"/>
      <c r="X675" s="87"/>
      <c r="AH675" s="122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</row>
    <row r="676" spans="21:55" ht="12.75" x14ac:dyDescent="0.2">
      <c r="U676" s="87"/>
      <c r="V676" s="87" t="s">
        <v>27</v>
      </c>
      <c r="W676" s="87"/>
      <c r="X676" s="87"/>
      <c r="AH676" s="122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</row>
    <row r="677" spans="21:55" ht="12.75" x14ac:dyDescent="0.2">
      <c r="U677" s="87"/>
      <c r="V677" s="87" t="s">
        <v>28</v>
      </c>
      <c r="W677" s="87"/>
      <c r="X677" s="87"/>
      <c r="AH677" s="122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</row>
    <row r="678" spans="21:55" ht="12.75" x14ac:dyDescent="0.2">
      <c r="U678" s="87"/>
      <c r="V678" s="87" t="s">
        <v>29</v>
      </c>
      <c r="W678" s="87"/>
      <c r="X678" s="87"/>
      <c r="AH678" s="122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</row>
    <row r="679" spans="21:55" ht="12.75" x14ac:dyDescent="0.2">
      <c r="U679" s="87"/>
      <c r="V679" s="87" t="s">
        <v>30</v>
      </c>
      <c r="W679" s="87"/>
      <c r="X679" s="87"/>
      <c r="AH679" s="122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</row>
    <row r="680" spans="21:55" ht="12.75" x14ac:dyDescent="0.2">
      <c r="U680" s="87"/>
      <c r="V680" s="87" t="s">
        <v>31</v>
      </c>
      <c r="W680" s="87"/>
      <c r="X680" s="87"/>
      <c r="AH680" s="122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</row>
    <row r="681" spans="21:55" ht="12.75" x14ac:dyDescent="0.2">
      <c r="U681" s="87"/>
      <c r="V681" s="87" t="s">
        <v>32</v>
      </c>
      <c r="W681" s="87"/>
      <c r="X681" s="87"/>
      <c r="AH681" s="122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</row>
    <row r="682" spans="21:55" ht="12.75" x14ac:dyDescent="0.2">
      <c r="U682" s="87"/>
      <c r="V682" s="87" t="s">
        <v>33</v>
      </c>
      <c r="W682" s="87"/>
      <c r="X682" s="87"/>
      <c r="AH682" s="122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</row>
    <row r="683" spans="21:55" ht="12.75" x14ac:dyDescent="0.2">
      <c r="U683" s="87"/>
      <c r="V683" s="87" t="s">
        <v>35</v>
      </c>
      <c r="W683" s="87"/>
      <c r="X683" s="87"/>
      <c r="AH683" s="122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</row>
    <row r="684" spans="21:55" ht="12.75" x14ac:dyDescent="0.2">
      <c r="U684" s="87"/>
      <c r="V684" s="87" t="s">
        <v>37</v>
      </c>
      <c r="W684" s="164"/>
      <c r="X684" s="87"/>
      <c r="AH684" s="122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</row>
    <row r="685" spans="21:55" ht="12.75" x14ac:dyDescent="0.2">
      <c r="U685" s="87"/>
      <c r="V685" s="87" t="s">
        <v>39</v>
      </c>
      <c r="W685" s="87"/>
      <c r="X685" s="87"/>
      <c r="AH685" s="122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</row>
    <row r="686" spans="21:55" ht="12.75" x14ac:dyDescent="0.2">
      <c r="U686" s="87"/>
      <c r="V686" s="87" t="s">
        <v>41</v>
      </c>
      <c r="W686" s="87"/>
      <c r="X686" s="87"/>
      <c r="AH686" s="122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</row>
    <row r="687" spans="21:55" ht="12.75" x14ac:dyDescent="0.2">
      <c r="U687" s="87"/>
      <c r="V687" s="87" t="s">
        <v>42</v>
      </c>
      <c r="W687" s="87"/>
      <c r="X687" s="87"/>
      <c r="AH687" s="122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</row>
    <row r="688" spans="21:55" ht="12.75" x14ac:dyDescent="0.2">
      <c r="U688" s="87"/>
      <c r="V688" s="87" t="s">
        <v>43</v>
      </c>
      <c r="W688" s="164"/>
      <c r="X688" s="87"/>
      <c r="AH688" s="122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</row>
    <row r="689" spans="21:55" ht="12.75" x14ac:dyDescent="0.2">
      <c r="U689" s="87"/>
      <c r="V689" s="87" t="s">
        <v>44</v>
      </c>
      <c r="W689" s="87"/>
      <c r="X689" s="87"/>
      <c r="AH689" s="122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</row>
    <row r="690" spans="21:55" ht="12.75" x14ac:dyDescent="0.2">
      <c r="U690" s="87"/>
      <c r="V690" s="87"/>
      <c r="W690" s="87"/>
      <c r="X690" s="87"/>
      <c r="AH690" s="122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</row>
    <row r="691" spans="21:55" ht="12.75" x14ac:dyDescent="0.2">
      <c r="U691" s="87">
        <v>30</v>
      </c>
      <c r="V691" s="87" t="s">
        <v>17</v>
      </c>
      <c r="W691" s="87"/>
      <c r="X691" s="87"/>
      <c r="AH691" s="122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</row>
    <row r="692" spans="21:55" ht="12.75" x14ac:dyDescent="0.2">
      <c r="U692" s="87"/>
      <c r="V692" s="87" t="s">
        <v>18</v>
      </c>
      <c r="W692" s="87"/>
      <c r="X692" s="87"/>
      <c r="AH692" s="122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</row>
    <row r="693" spans="21:55" ht="12.75" x14ac:dyDescent="0.2">
      <c r="U693" s="87"/>
      <c r="V693" s="87" t="s">
        <v>20</v>
      </c>
      <c r="W693" s="87"/>
      <c r="X693" s="87"/>
      <c r="AH693" s="122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</row>
    <row r="694" spans="21:55" ht="12.75" x14ac:dyDescent="0.2">
      <c r="U694" s="87"/>
      <c r="V694" s="87" t="s">
        <v>22</v>
      </c>
      <c r="W694" s="87"/>
      <c r="X694" s="87"/>
      <c r="AH694" s="122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</row>
    <row r="695" spans="21:55" ht="12.75" x14ac:dyDescent="0.2">
      <c r="U695" s="87"/>
      <c r="V695" s="87" t="s">
        <v>24</v>
      </c>
      <c r="W695" s="87"/>
      <c r="X695" s="87"/>
      <c r="AH695" s="122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</row>
    <row r="696" spans="21:55" ht="12.75" x14ac:dyDescent="0.2">
      <c r="U696" s="87"/>
      <c r="V696" s="87" t="s">
        <v>25</v>
      </c>
      <c r="W696" s="87"/>
      <c r="X696" s="87"/>
      <c r="AH696" s="122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</row>
    <row r="697" spans="21:55" ht="12.75" x14ac:dyDescent="0.2">
      <c r="U697" s="87"/>
      <c r="V697" s="87" t="s">
        <v>26</v>
      </c>
      <c r="W697" s="87"/>
      <c r="X697" s="87"/>
      <c r="AH697" s="122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</row>
    <row r="698" spans="21:55" ht="12.75" x14ac:dyDescent="0.2">
      <c r="U698" s="87"/>
      <c r="V698" s="87" t="s">
        <v>27</v>
      </c>
      <c r="W698" s="87"/>
      <c r="X698" s="87"/>
      <c r="AH698" s="122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</row>
    <row r="699" spans="21:55" ht="12.75" x14ac:dyDescent="0.2">
      <c r="U699" s="87"/>
      <c r="V699" s="87" t="s">
        <v>28</v>
      </c>
      <c r="W699" s="87"/>
      <c r="X699" s="87"/>
      <c r="AH699" s="122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</row>
    <row r="700" spans="21:55" ht="12.75" x14ac:dyDescent="0.2">
      <c r="U700" s="87"/>
      <c r="V700" s="87" t="s">
        <v>29</v>
      </c>
      <c r="W700" s="87"/>
      <c r="X700" s="87"/>
      <c r="AH700" s="122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</row>
    <row r="701" spans="21:55" ht="12.75" x14ac:dyDescent="0.2">
      <c r="U701" s="87"/>
      <c r="V701" s="87" t="s">
        <v>30</v>
      </c>
      <c r="W701" s="87"/>
      <c r="X701" s="87"/>
      <c r="AH701" s="122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</row>
    <row r="702" spans="21:55" ht="12.75" x14ac:dyDescent="0.2">
      <c r="U702" s="87"/>
      <c r="V702" s="87" t="s">
        <v>31</v>
      </c>
      <c r="W702" s="87"/>
      <c r="X702" s="87"/>
      <c r="AH702" s="122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</row>
    <row r="703" spans="21:55" ht="12.75" x14ac:dyDescent="0.2">
      <c r="U703" s="87"/>
      <c r="V703" s="87" t="s">
        <v>32</v>
      </c>
      <c r="W703" s="87"/>
      <c r="X703" s="87"/>
      <c r="AH703" s="122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</row>
    <row r="704" spans="21:55" ht="12.75" x14ac:dyDescent="0.2">
      <c r="U704" s="87"/>
      <c r="V704" s="87" t="s">
        <v>33</v>
      </c>
      <c r="W704" s="87"/>
      <c r="X704" s="87"/>
      <c r="AH704" s="122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</row>
    <row r="705" spans="21:55" ht="12.75" x14ac:dyDescent="0.2">
      <c r="U705" s="87"/>
      <c r="V705" s="87" t="s">
        <v>35</v>
      </c>
      <c r="W705" s="87"/>
      <c r="X705" s="87"/>
      <c r="AH705" s="122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</row>
    <row r="706" spans="21:55" ht="12.75" x14ac:dyDescent="0.2">
      <c r="U706" s="87"/>
      <c r="V706" s="87" t="s">
        <v>37</v>
      </c>
      <c r="W706" s="164"/>
      <c r="X706" s="87"/>
      <c r="AH706" s="122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</row>
    <row r="707" spans="21:55" ht="12.75" x14ac:dyDescent="0.2">
      <c r="U707" s="87"/>
      <c r="V707" s="87" t="s">
        <v>39</v>
      </c>
      <c r="W707" s="87"/>
      <c r="X707" s="87"/>
      <c r="AH707" s="122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</row>
    <row r="708" spans="21:55" ht="12.75" x14ac:dyDescent="0.2">
      <c r="U708" s="87"/>
      <c r="V708" s="87" t="s">
        <v>41</v>
      </c>
      <c r="W708" s="87"/>
      <c r="X708" s="87"/>
      <c r="AH708" s="122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</row>
    <row r="709" spans="21:55" ht="12.75" x14ac:dyDescent="0.2">
      <c r="U709" s="87"/>
      <c r="V709" s="87" t="s">
        <v>42</v>
      </c>
      <c r="W709" s="87"/>
      <c r="X709" s="87"/>
      <c r="AH709" s="122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</row>
    <row r="710" spans="21:55" ht="12.75" x14ac:dyDescent="0.2">
      <c r="U710" s="87"/>
      <c r="V710" s="87" t="s">
        <v>43</v>
      </c>
      <c r="W710" s="164"/>
      <c r="X710" s="87"/>
      <c r="AH710" s="122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</row>
    <row r="711" spans="21:55" ht="12.75" x14ac:dyDescent="0.2">
      <c r="U711" s="87"/>
      <c r="V711" s="87" t="s">
        <v>44</v>
      </c>
      <c r="W711" s="87"/>
      <c r="X711" s="87"/>
      <c r="AH711" s="122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</row>
    <row r="712" spans="21:55" ht="12.75" x14ac:dyDescent="0.2">
      <c r="U712" s="87"/>
      <c r="V712" s="87"/>
      <c r="W712" s="87"/>
      <c r="X712" s="87"/>
      <c r="AH712" s="122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</row>
    <row r="713" spans="21:55" ht="12.75" x14ac:dyDescent="0.2">
      <c r="U713" s="87">
        <v>31</v>
      </c>
      <c r="V713" s="87" t="s">
        <v>17</v>
      </c>
      <c r="W713" s="87"/>
      <c r="X713" s="87"/>
      <c r="AH713" s="122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</row>
    <row r="714" spans="21:55" ht="12.75" x14ac:dyDescent="0.2">
      <c r="U714" s="87"/>
      <c r="V714" s="87" t="s">
        <v>18</v>
      </c>
      <c r="W714" s="87"/>
      <c r="X714" s="87"/>
      <c r="AH714" s="122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</row>
    <row r="715" spans="21:55" ht="12.75" x14ac:dyDescent="0.2">
      <c r="U715" s="87"/>
      <c r="V715" s="87" t="s">
        <v>20</v>
      </c>
      <c r="W715" s="87"/>
      <c r="X715" s="87"/>
      <c r="AH715" s="122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</row>
    <row r="716" spans="21:55" ht="12.75" x14ac:dyDescent="0.2">
      <c r="U716" s="87"/>
      <c r="V716" s="87" t="s">
        <v>22</v>
      </c>
      <c r="W716" s="87"/>
      <c r="X716" s="87"/>
      <c r="AH716" s="122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</row>
    <row r="717" spans="21:55" ht="12.75" x14ac:dyDescent="0.2">
      <c r="U717" s="87"/>
      <c r="V717" s="87" t="s">
        <v>24</v>
      </c>
      <c r="W717" s="87"/>
      <c r="X717" s="87"/>
      <c r="AH717" s="122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</row>
    <row r="718" spans="21:55" ht="12.75" x14ac:dyDescent="0.2">
      <c r="U718" s="87"/>
      <c r="V718" s="87" t="s">
        <v>25</v>
      </c>
      <c r="W718" s="87"/>
      <c r="X718" s="87"/>
      <c r="AH718" s="122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</row>
    <row r="719" spans="21:55" ht="12.75" x14ac:dyDescent="0.2">
      <c r="U719" s="87"/>
      <c r="V719" s="87" t="s">
        <v>26</v>
      </c>
      <c r="W719" s="87"/>
      <c r="X719" s="87"/>
      <c r="AH719" s="122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</row>
    <row r="720" spans="21:55" ht="12.75" x14ac:dyDescent="0.2">
      <c r="U720" s="87"/>
      <c r="V720" s="87" t="s">
        <v>27</v>
      </c>
      <c r="W720" s="87"/>
      <c r="X720" s="87"/>
      <c r="AH720" s="122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</row>
    <row r="721" spans="21:55" ht="12.75" x14ac:dyDescent="0.2">
      <c r="U721" s="87"/>
      <c r="V721" s="87" t="s">
        <v>28</v>
      </c>
      <c r="W721" s="87"/>
      <c r="X721" s="87"/>
      <c r="AH721" s="122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</row>
    <row r="722" spans="21:55" ht="12.75" x14ac:dyDescent="0.2">
      <c r="U722" s="87"/>
      <c r="V722" s="87" t="s">
        <v>29</v>
      </c>
      <c r="W722" s="87"/>
      <c r="X722" s="87"/>
      <c r="AH722" s="122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</row>
    <row r="723" spans="21:55" ht="12.75" x14ac:dyDescent="0.2">
      <c r="U723" s="87"/>
      <c r="V723" s="87" t="s">
        <v>30</v>
      </c>
      <c r="W723" s="87"/>
      <c r="X723" s="87"/>
      <c r="AH723" s="122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</row>
    <row r="724" spans="21:55" ht="12.75" x14ac:dyDescent="0.2">
      <c r="U724" s="87"/>
      <c r="V724" s="87" t="s">
        <v>31</v>
      </c>
      <c r="W724" s="87"/>
      <c r="X724" s="87"/>
      <c r="AH724" s="122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</row>
    <row r="725" spans="21:55" ht="12.75" x14ac:dyDescent="0.2">
      <c r="U725" s="87"/>
      <c r="V725" s="87" t="s">
        <v>32</v>
      </c>
      <c r="W725" s="87"/>
      <c r="X725" s="87"/>
      <c r="AH725" s="122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</row>
    <row r="726" spans="21:55" ht="12.75" x14ac:dyDescent="0.2">
      <c r="U726" s="87"/>
      <c r="V726" s="87" t="s">
        <v>33</v>
      </c>
      <c r="W726" s="87"/>
      <c r="X726" s="87"/>
      <c r="AH726" s="122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</row>
    <row r="727" spans="21:55" ht="12.75" x14ac:dyDescent="0.2">
      <c r="U727" s="87"/>
      <c r="V727" s="87" t="s">
        <v>35</v>
      </c>
      <c r="W727" s="87"/>
      <c r="X727" s="87"/>
      <c r="AH727" s="122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</row>
    <row r="728" spans="21:55" ht="12.75" x14ac:dyDescent="0.2">
      <c r="U728" s="87"/>
      <c r="V728" s="87" t="s">
        <v>37</v>
      </c>
      <c r="W728" s="164"/>
      <c r="X728" s="87"/>
      <c r="AH728" s="122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</row>
    <row r="729" spans="21:55" ht="12.75" x14ac:dyDescent="0.2">
      <c r="U729" s="87"/>
      <c r="V729" s="87" t="s">
        <v>39</v>
      </c>
      <c r="W729" s="87"/>
      <c r="X729" s="87"/>
      <c r="AH729" s="122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</row>
    <row r="730" spans="21:55" ht="12.75" x14ac:dyDescent="0.2">
      <c r="U730" s="87"/>
      <c r="V730" s="87" t="s">
        <v>41</v>
      </c>
      <c r="W730" s="87"/>
      <c r="X730" s="87"/>
      <c r="AH730" s="122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</row>
    <row r="731" spans="21:55" ht="12.75" x14ac:dyDescent="0.2">
      <c r="U731" s="87"/>
      <c r="V731" s="87" t="s">
        <v>42</v>
      </c>
      <c r="W731" s="87"/>
      <c r="X731" s="87"/>
      <c r="AH731" s="122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</row>
    <row r="732" spans="21:55" ht="12.75" x14ac:dyDescent="0.2">
      <c r="U732" s="87"/>
      <c r="V732" s="87" t="s">
        <v>43</v>
      </c>
      <c r="W732" s="164"/>
      <c r="X732" s="87"/>
      <c r="AH732" s="122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</row>
    <row r="733" spans="21:55" ht="12.75" x14ac:dyDescent="0.2">
      <c r="U733" s="87"/>
      <c r="V733" s="87" t="s">
        <v>44</v>
      </c>
      <c r="W733" s="87"/>
      <c r="X733" s="87"/>
      <c r="AH733" s="122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</row>
    <row r="734" spans="21:55" ht="12.75" x14ac:dyDescent="0.2">
      <c r="U734" s="87"/>
      <c r="V734" s="87"/>
      <c r="W734" s="87"/>
      <c r="X734" s="87"/>
      <c r="AH734" s="122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</row>
    <row r="735" spans="21:55" ht="12.75" x14ac:dyDescent="0.2">
      <c r="U735" s="87">
        <v>32</v>
      </c>
      <c r="V735" s="87" t="s">
        <v>17</v>
      </c>
      <c r="W735" s="87"/>
      <c r="X735" s="87"/>
      <c r="AH735" s="122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</row>
    <row r="736" spans="21:55" ht="12.75" x14ac:dyDescent="0.2">
      <c r="U736" s="87"/>
      <c r="V736" s="87" t="s">
        <v>18</v>
      </c>
      <c r="W736" s="87"/>
      <c r="X736" s="87"/>
      <c r="AH736" s="122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</row>
    <row r="737" spans="21:55" ht="12.75" x14ac:dyDescent="0.2">
      <c r="U737" s="87"/>
      <c r="V737" s="87" t="s">
        <v>20</v>
      </c>
      <c r="W737" s="87"/>
      <c r="X737" s="87"/>
      <c r="AH737" s="122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</row>
    <row r="738" spans="21:55" ht="12.75" x14ac:dyDescent="0.2">
      <c r="U738" s="87"/>
      <c r="V738" s="87" t="s">
        <v>22</v>
      </c>
      <c r="W738" s="87"/>
      <c r="X738" s="87"/>
      <c r="AH738" s="122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</row>
    <row r="739" spans="21:55" ht="12.75" x14ac:dyDescent="0.2">
      <c r="U739" s="87"/>
      <c r="V739" s="87" t="s">
        <v>24</v>
      </c>
      <c r="W739" s="87"/>
      <c r="X739" s="87"/>
      <c r="AH739" s="122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</row>
    <row r="740" spans="21:55" ht="12.75" x14ac:dyDescent="0.2">
      <c r="U740" s="87"/>
      <c r="V740" s="87" t="s">
        <v>25</v>
      </c>
      <c r="W740" s="87"/>
      <c r="X740" s="87"/>
      <c r="AH740" s="122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</row>
    <row r="741" spans="21:55" ht="12.75" x14ac:dyDescent="0.2">
      <c r="U741" s="87"/>
      <c r="V741" s="87" t="s">
        <v>26</v>
      </c>
      <c r="W741" s="87"/>
      <c r="X741" s="87"/>
      <c r="AH741" s="122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</row>
    <row r="742" spans="21:55" ht="12.75" x14ac:dyDescent="0.2">
      <c r="U742" s="87"/>
      <c r="V742" s="87" t="s">
        <v>27</v>
      </c>
      <c r="W742" s="87"/>
      <c r="X742" s="87"/>
      <c r="AH742" s="122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</row>
    <row r="743" spans="21:55" ht="12.75" x14ac:dyDescent="0.2">
      <c r="U743" s="87"/>
      <c r="V743" s="87" t="s">
        <v>28</v>
      </c>
      <c r="W743" s="87"/>
      <c r="X743" s="87"/>
      <c r="AH743" s="122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</row>
    <row r="744" spans="21:55" ht="12.75" x14ac:dyDescent="0.2">
      <c r="U744" s="87"/>
      <c r="V744" s="87" t="s">
        <v>29</v>
      </c>
      <c r="W744" s="87"/>
      <c r="X744" s="87"/>
      <c r="AH744" s="122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</row>
    <row r="745" spans="21:55" ht="12.75" x14ac:dyDescent="0.2">
      <c r="U745" s="87"/>
      <c r="V745" s="87" t="s">
        <v>30</v>
      </c>
      <c r="W745" s="87"/>
      <c r="X745" s="87"/>
      <c r="AH745" s="122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</row>
    <row r="746" spans="21:55" ht="12.75" x14ac:dyDescent="0.2">
      <c r="U746" s="87"/>
      <c r="V746" s="87" t="s">
        <v>31</v>
      </c>
      <c r="W746" s="87"/>
      <c r="X746" s="87"/>
      <c r="AH746" s="122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</row>
    <row r="747" spans="21:55" ht="12.75" x14ac:dyDescent="0.2">
      <c r="U747" s="87"/>
      <c r="V747" s="87" t="s">
        <v>32</v>
      </c>
      <c r="W747" s="87"/>
      <c r="X747" s="87"/>
      <c r="AH747" s="122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</row>
    <row r="748" spans="21:55" ht="12.75" x14ac:dyDescent="0.2">
      <c r="U748" s="87"/>
      <c r="V748" s="87" t="s">
        <v>33</v>
      </c>
      <c r="W748" s="87"/>
      <c r="X748" s="87"/>
      <c r="AH748" s="122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</row>
    <row r="749" spans="21:55" ht="12.75" x14ac:dyDescent="0.2">
      <c r="U749" s="87"/>
      <c r="V749" s="87" t="s">
        <v>35</v>
      </c>
      <c r="W749" s="87"/>
      <c r="X749" s="87"/>
      <c r="AH749" s="122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</row>
    <row r="750" spans="21:55" ht="12.75" x14ac:dyDescent="0.2">
      <c r="U750" s="87"/>
      <c r="V750" s="87" t="s">
        <v>37</v>
      </c>
      <c r="W750" s="164"/>
      <c r="X750" s="87"/>
      <c r="AH750" s="122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</row>
    <row r="751" spans="21:55" ht="12.75" x14ac:dyDescent="0.2">
      <c r="U751" s="87"/>
      <c r="V751" s="87" t="s">
        <v>39</v>
      </c>
      <c r="W751" s="87"/>
      <c r="X751" s="87"/>
      <c r="AH751" s="122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</row>
    <row r="752" spans="21:55" ht="12.75" x14ac:dyDescent="0.2">
      <c r="U752" s="87"/>
      <c r="V752" s="87" t="s">
        <v>41</v>
      </c>
      <c r="W752" s="87"/>
      <c r="X752" s="87"/>
      <c r="AH752" s="122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</row>
    <row r="753" spans="21:55" ht="12.75" x14ac:dyDescent="0.2">
      <c r="U753" s="87"/>
      <c r="V753" s="87" t="s">
        <v>42</v>
      </c>
      <c r="W753" s="87"/>
      <c r="X753" s="87"/>
      <c r="AH753" s="122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</row>
    <row r="754" spans="21:55" ht="12.75" x14ac:dyDescent="0.2">
      <c r="U754" s="87"/>
      <c r="V754" s="87" t="s">
        <v>43</v>
      </c>
      <c r="W754" s="164"/>
      <c r="X754" s="87"/>
      <c r="AH754" s="122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</row>
    <row r="755" spans="21:55" ht="12.75" x14ac:dyDescent="0.2">
      <c r="U755" s="87"/>
      <c r="V755" s="87" t="s">
        <v>44</v>
      </c>
      <c r="W755" s="87"/>
      <c r="X755" s="87"/>
      <c r="AH755" s="122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</row>
    <row r="756" spans="21:55" ht="12.75" x14ac:dyDescent="0.2">
      <c r="U756" s="87"/>
      <c r="V756" s="87"/>
      <c r="W756" s="87"/>
      <c r="X756" s="87"/>
      <c r="AH756" s="122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</row>
    <row r="757" spans="21:55" ht="12.75" x14ac:dyDescent="0.2">
      <c r="U757" s="87">
        <v>33</v>
      </c>
      <c r="V757" s="87" t="s">
        <v>17</v>
      </c>
      <c r="W757" s="87"/>
      <c r="X757" s="87"/>
      <c r="AH757" s="122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</row>
    <row r="758" spans="21:55" ht="12.75" x14ac:dyDescent="0.2">
      <c r="U758" s="87"/>
      <c r="V758" s="87" t="s">
        <v>18</v>
      </c>
      <c r="W758" s="87"/>
      <c r="X758" s="87"/>
      <c r="AH758" s="122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</row>
    <row r="759" spans="21:55" ht="12.75" x14ac:dyDescent="0.2">
      <c r="U759" s="87"/>
      <c r="V759" s="87" t="s">
        <v>20</v>
      </c>
      <c r="W759" s="87"/>
      <c r="X759" s="87"/>
      <c r="AH759" s="122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</row>
    <row r="760" spans="21:55" ht="12.75" x14ac:dyDescent="0.2">
      <c r="U760" s="87"/>
      <c r="V760" s="87" t="s">
        <v>22</v>
      </c>
      <c r="W760" s="87"/>
      <c r="X760" s="87"/>
      <c r="AH760" s="122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</row>
    <row r="761" spans="21:55" ht="12.75" x14ac:dyDescent="0.2">
      <c r="U761" s="87"/>
      <c r="V761" s="87" t="s">
        <v>24</v>
      </c>
      <c r="W761" s="87"/>
      <c r="X761" s="87"/>
      <c r="AH761" s="122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</row>
    <row r="762" spans="21:55" ht="12.75" x14ac:dyDescent="0.2">
      <c r="U762" s="87"/>
      <c r="V762" s="87" t="s">
        <v>25</v>
      </c>
      <c r="W762" s="87"/>
      <c r="X762" s="87"/>
      <c r="AH762" s="122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</row>
    <row r="763" spans="21:55" ht="12.75" x14ac:dyDescent="0.2">
      <c r="U763" s="87"/>
      <c r="V763" s="87" t="s">
        <v>26</v>
      </c>
      <c r="W763" s="87"/>
      <c r="X763" s="87"/>
      <c r="AH763" s="122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</row>
    <row r="764" spans="21:55" ht="12.75" x14ac:dyDescent="0.2">
      <c r="U764" s="87"/>
      <c r="V764" s="87" t="s">
        <v>27</v>
      </c>
      <c r="W764" s="87"/>
      <c r="X764" s="87"/>
      <c r="AH764" s="122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</row>
    <row r="765" spans="21:55" ht="12.75" x14ac:dyDescent="0.2">
      <c r="U765" s="87"/>
      <c r="V765" s="87" t="s">
        <v>28</v>
      </c>
      <c r="W765" s="87"/>
      <c r="X765" s="87"/>
      <c r="AH765" s="122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</row>
    <row r="766" spans="21:55" ht="12.75" x14ac:dyDescent="0.2">
      <c r="U766" s="87"/>
      <c r="V766" s="87" t="s">
        <v>29</v>
      </c>
      <c r="W766" s="87"/>
      <c r="X766" s="87"/>
      <c r="AH766" s="122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</row>
    <row r="767" spans="21:55" ht="12.75" x14ac:dyDescent="0.2">
      <c r="U767" s="87"/>
      <c r="V767" s="87" t="s">
        <v>30</v>
      </c>
      <c r="W767" s="87"/>
      <c r="X767" s="87"/>
      <c r="AH767" s="122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</row>
    <row r="768" spans="21:55" ht="12.75" x14ac:dyDescent="0.2">
      <c r="U768" s="87"/>
      <c r="V768" s="87" t="s">
        <v>31</v>
      </c>
      <c r="W768" s="87"/>
      <c r="X768" s="87"/>
      <c r="AH768" s="122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</row>
    <row r="769" spans="21:55" ht="12.75" x14ac:dyDescent="0.2">
      <c r="U769" s="87"/>
      <c r="V769" s="87" t="s">
        <v>32</v>
      </c>
      <c r="W769" s="87"/>
      <c r="X769" s="87"/>
      <c r="AH769" s="122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</row>
    <row r="770" spans="21:55" ht="12.75" x14ac:dyDescent="0.2">
      <c r="U770" s="87"/>
      <c r="V770" s="87" t="s">
        <v>33</v>
      </c>
      <c r="W770" s="87"/>
      <c r="X770" s="87"/>
      <c r="AH770" s="122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</row>
    <row r="771" spans="21:55" ht="12.75" x14ac:dyDescent="0.2">
      <c r="U771" s="87"/>
      <c r="V771" s="87" t="s">
        <v>35</v>
      </c>
      <c r="W771" s="87"/>
      <c r="X771" s="87"/>
      <c r="AH771" s="122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</row>
    <row r="772" spans="21:55" ht="12.75" x14ac:dyDescent="0.2">
      <c r="U772" s="87"/>
      <c r="V772" s="87" t="s">
        <v>37</v>
      </c>
      <c r="W772" s="164"/>
      <c r="X772" s="87"/>
      <c r="AH772" s="122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</row>
    <row r="773" spans="21:55" ht="12.75" x14ac:dyDescent="0.2">
      <c r="U773" s="87"/>
      <c r="V773" s="87" t="s">
        <v>39</v>
      </c>
      <c r="W773" s="87"/>
      <c r="X773" s="87"/>
      <c r="AH773" s="122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</row>
    <row r="774" spans="21:55" ht="12.75" x14ac:dyDescent="0.2">
      <c r="U774" s="87"/>
      <c r="V774" s="87" t="s">
        <v>41</v>
      </c>
      <c r="W774" s="87"/>
      <c r="X774" s="87"/>
      <c r="AH774" s="122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</row>
    <row r="775" spans="21:55" ht="12.75" x14ac:dyDescent="0.2">
      <c r="U775" s="87"/>
      <c r="V775" s="87" t="s">
        <v>42</v>
      </c>
      <c r="W775" s="87"/>
      <c r="X775" s="87"/>
      <c r="AH775" s="122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</row>
    <row r="776" spans="21:55" ht="12.75" x14ac:dyDescent="0.2">
      <c r="U776" s="87"/>
      <c r="V776" s="87" t="s">
        <v>43</v>
      </c>
      <c r="W776" s="164"/>
      <c r="X776" s="87"/>
      <c r="AH776" s="122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</row>
    <row r="777" spans="21:55" ht="12.75" x14ac:dyDescent="0.2">
      <c r="U777" s="87"/>
      <c r="V777" s="87" t="s">
        <v>44</v>
      </c>
      <c r="W777" s="87"/>
      <c r="X777" s="87"/>
      <c r="AH777" s="122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</row>
    <row r="778" spans="21:55" ht="12.75" x14ac:dyDescent="0.2">
      <c r="U778" s="87"/>
      <c r="V778" s="87"/>
      <c r="W778" s="87"/>
      <c r="X778" s="87"/>
      <c r="AH778" s="122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</row>
    <row r="779" spans="21:55" ht="12.75" x14ac:dyDescent="0.2">
      <c r="U779" s="87">
        <v>34</v>
      </c>
      <c r="V779" s="87" t="s">
        <v>17</v>
      </c>
      <c r="W779" s="87"/>
      <c r="X779" s="87"/>
      <c r="AH779" s="122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</row>
    <row r="780" spans="21:55" ht="12.75" x14ac:dyDescent="0.2">
      <c r="U780" s="87"/>
      <c r="V780" s="87" t="s">
        <v>18</v>
      </c>
      <c r="W780" s="87"/>
      <c r="X780" s="87"/>
      <c r="AH780" s="122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</row>
    <row r="781" spans="21:55" ht="12.75" x14ac:dyDescent="0.2">
      <c r="U781" s="87"/>
      <c r="V781" s="87" t="s">
        <v>20</v>
      </c>
      <c r="W781" s="87"/>
      <c r="X781" s="87"/>
      <c r="AH781" s="122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</row>
    <row r="782" spans="21:55" ht="12.75" x14ac:dyDescent="0.2">
      <c r="U782" s="87"/>
      <c r="V782" s="87" t="s">
        <v>22</v>
      </c>
      <c r="W782" s="87"/>
      <c r="X782" s="87"/>
      <c r="AH782" s="122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</row>
    <row r="783" spans="21:55" ht="12.75" x14ac:dyDescent="0.2">
      <c r="U783" s="87"/>
      <c r="V783" s="87" t="s">
        <v>24</v>
      </c>
      <c r="W783" s="87"/>
      <c r="X783" s="87"/>
      <c r="AH783" s="122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</row>
    <row r="784" spans="21:55" ht="12.75" x14ac:dyDescent="0.2">
      <c r="U784" s="87"/>
      <c r="V784" s="87" t="s">
        <v>25</v>
      </c>
      <c r="W784" s="87"/>
      <c r="X784" s="87"/>
      <c r="AH784" s="122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</row>
    <row r="785" spans="21:55" ht="12.75" x14ac:dyDescent="0.2">
      <c r="U785" s="87"/>
      <c r="V785" s="87" t="s">
        <v>26</v>
      </c>
      <c r="W785" s="87"/>
      <c r="X785" s="87"/>
      <c r="AH785" s="122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</row>
    <row r="786" spans="21:55" ht="12.75" x14ac:dyDescent="0.2">
      <c r="U786" s="87"/>
      <c r="V786" s="87" t="s">
        <v>27</v>
      </c>
      <c r="W786" s="87"/>
      <c r="X786" s="87"/>
      <c r="AH786" s="122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</row>
    <row r="787" spans="21:55" ht="12.75" x14ac:dyDescent="0.2">
      <c r="U787" s="87"/>
      <c r="V787" s="87" t="s">
        <v>28</v>
      </c>
      <c r="W787" s="87"/>
      <c r="X787" s="87"/>
      <c r="AH787" s="122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</row>
    <row r="788" spans="21:55" ht="12.75" x14ac:dyDescent="0.2">
      <c r="U788" s="87"/>
      <c r="V788" s="87" t="s">
        <v>29</v>
      </c>
      <c r="W788" s="87"/>
      <c r="X788" s="87"/>
      <c r="AH788" s="122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</row>
    <row r="789" spans="21:55" ht="12.75" x14ac:dyDescent="0.2">
      <c r="U789" s="87"/>
      <c r="V789" s="87" t="s">
        <v>30</v>
      </c>
      <c r="W789" s="87"/>
      <c r="X789" s="87"/>
      <c r="AH789" s="122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</row>
    <row r="790" spans="21:55" ht="12.75" x14ac:dyDescent="0.2">
      <c r="U790" s="87"/>
      <c r="V790" s="87" t="s">
        <v>31</v>
      </c>
      <c r="W790" s="87"/>
      <c r="X790" s="87"/>
      <c r="AH790" s="122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</row>
    <row r="791" spans="21:55" ht="12.75" x14ac:dyDescent="0.2">
      <c r="U791" s="87"/>
      <c r="V791" s="87" t="s">
        <v>32</v>
      </c>
      <c r="W791" s="87"/>
      <c r="X791" s="87"/>
      <c r="AH791" s="122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</row>
    <row r="792" spans="21:55" ht="12.75" x14ac:dyDescent="0.2">
      <c r="U792" s="87"/>
      <c r="V792" s="87" t="s">
        <v>33</v>
      </c>
      <c r="W792" s="87"/>
      <c r="X792" s="87"/>
      <c r="AH792" s="122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</row>
    <row r="793" spans="21:55" ht="12.75" x14ac:dyDescent="0.2">
      <c r="U793" s="87"/>
      <c r="V793" s="87" t="s">
        <v>35</v>
      </c>
      <c r="W793" s="87"/>
      <c r="X793" s="87"/>
      <c r="AH793" s="122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</row>
    <row r="794" spans="21:55" ht="12.75" x14ac:dyDescent="0.2">
      <c r="U794" s="87"/>
      <c r="V794" s="87" t="s">
        <v>37</v>
      </c>
      <c r="W794" s="164"/>
      <c r="X794" s="87"/>
      <c r="AH794" s="122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</row>
    <row r="795" spans="21:55" ht="12.75" x14ac:dyDescent="0.2">
      <c r="U795" s="87"/>
      <c r="V795" s="87" t="s">
        <v>39</v>
      </c>
      <c r="W795" s="87"/>
      <c r="X795" s="87"/>
      <c r="AH795" s="122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</row>
    <row r="796" spans="21:55" ht="12.75" x14ac:dyDescent="0.2">
      <c r="U796" s="87"/>
      <c r="V796" s="87" t="s">
        <v>41</v>
      </c>
      <c r="W796" s="87"/>
      <c r="X796" s="87"/>
      <c r="AH796" s="122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</row>
    <row r="797" spans="21:55" ht="12.75" x14ac:dyDescent="0.2">
      <c r="U797" s="87"/>
      <c r="V797" s="87" t="s">
        <v>42</v>
      </c>
      <c r="W797" s="87"/>
      <c r="X797" s="87"/>
      <c r="AH797" s="122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</row>
    <row r="798" spans="21:55" ht="12.75" x14ac:dyDescent="0.2">
      <c r="U798" s="87"/>
      <c r="V798" s="87" t="s">
        <v>43</v>
      </c>
      <c r="W798" s="164"/>
      <c r="X798" s="87"/>
      <c r="AH798" s="122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</row>
    <row r="799" spans="21:55" ht="12.75" x14ac:dyDescent="0.2">
      <c r="U799" s="87"/>
      <c r="V799" s="87" t="s">
        <v>44</v>
      </c>
      <c r="W799" s="87"/>
      <c r="X799" s="87"/>
      <c r="AH799" s="122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</row>
    <row r="800" spans="21:55" ht="12.75" x14ac:dyDescent="0.2">
      <c r="U800" s="87"/>
      <c r="V800" s="87"/>
      <c r="W800" s="87"/>
      <c r="X800" s="87"/>
      <c r="AH800" s="122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</row>
    <row r="801" spans="21:55" ht="12.75" x14ac:dyDescent="0.2">
      <c r="U801" s="87">
        <v>35</v>
      </c>
      <c r="V801" s="87" t="s">
        <v>17</v>
      </c>
      <c r="W801" s="87"/>
      <c r="X801" s="87"/>
      <c r="AH801" s="122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</row>
    <row r="802" spans="21:55" ht="12.75" x14ac:dyDescent="0.2">
      <c r="U802" s="87"/>
      <c r="V802" s="87" t="s">
        <v>18</v>
      </c>
      <c r="W802" s="87"/>
      <c r="X802" s="87"/>
      <c r="AH802" s="122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</row>
    <row r="803" spans="21:55" ht="12.75" x14ac:dyDescent="0.2">
      <c r="U803" s="87"/>
      <c r="V803" s="87" t="s">
        <v>20</v>
      </c>
      <c r="W803" s="87"/>
      <c r="X803" s="87"/>
      <c r="AH803" s="122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</row>
    <row r="804" spans="21:55" ht="12.75" x14ac:dyDescent="0.2">
      <c r="U804" s="87"/>
      <c r="V804" s="87" t="s">
        <v>22</v>
      </c>
      <c r="W804" s="87"/>
      <c r="X804" s="87"/>
      <c r="AH804" s="122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</row>
    <row r="805" spans="21:55" ht="12.75" x14ac:dyDescent="0.2">
      <c r="U805" s="87"/>
      <c r="V805" s="87" t="s">
        <v>24</v>
      </c>
      <c r="W805" s="87"/>
      <c r="X805" s="87"/>
      <c r="AH805" s="122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</row>
    <row r="806" spans="21:55" ht="12.75" x14ac:dyDescent="0.2">
      <c r="U806" s="87"/>
      <c r="V806" s="87" t="s">
        <v>25</v>
      </c>
      <c r="W806" s="87"/>
      <c r="X806" s="87"/>
      <c r="AH806" s="122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</row>
    <row r="807" spans="21:55" ht="12.75" x14ac:dyDescent="0.2">
      <c r="U807" s="87"/>
      <c r="V807" s="87" t="s">
        <v>26</v>
      </c>
      <c r="W807" s="87"/>
      <c r="X807" s="87"/>
      <c r="AH807" s="122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</row>
    <row r="808" spans="21:55" ht="12.75" x14ac:dyDescent="0.2">
      <c r="U808" s="87"/>
      <c r="V808" s="87" t="s">
        <v>27</v>
      </c>
      <c r="W808" s="87"/>
      <c r="X808" s="87"/>
      <c r="AH808" s="122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</row>
    <row r="809" spans="21:55" ht="12.75" x14ac:dyDescent="0.2">
      <c r="U809" s="87"/>
      <c r="V809" s="87" t="s">
        <v>28</v>
      </c>
      <c r="W809" s="87"/>
      <c r="X809" s="87"/>
      <c r="AH809" s="122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</row>
    <row r="810" spans="21:55" ht="12.75" x14ac:dyDescent="0.2">
      <c r="U810" s="87"/>
      <c r="V810" s="87" t="s">
        <v>29</v>
      </c>
      <c r="W810" s="87"/>
      <c r="X810" s="87"/>
      <c r="AH810" s="122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</row>
    <row r="811" spans="21:55" ht="12.75" x14ac:dyDescent="0.2">
      <c r="U811" s="87"/>
      <c r="V811" s="87" t="s">
        <v>30</v>
      </c>
      <c r="W811" s="87"/>
      <c r="X811" s="87"/>
      <c r="AH811" s="122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</row>
    <row r="812" spans="21:55" ht="12.75" x14ac:dyDescent="0.2">
      <c r="U812" s="87"/>
      <c r="V812" s="87" t="s">
        <v>31</v>
      </c>
      <c r="W812" s="87"/>
      <c r="X812" s="87"/>
      <c r="AH812" s="122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</row>
    <row r="813" spans="21:55" ht="12.75" x14ac:dyDescent="0.2">
      <c r="U813" s="87"/>
      <c r="V813" s="87" t="s">
        <v>32</v>
      </c>
      <c r="W813" s="87"/>
      <c r="X813" s="87"/>
      <c r="AH813" s="122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</row>
    <row r="814" spans="21:55" ht="12.75" x14ac:dyDescent="0.2">
      <c r="U814" s="87"/>
      <c r="V814" s="87" t="s">
        <v>33</v>
      </c>
      <c r="W814" s="87"/>
      <c r="X814" s="87"/>
      <c r="AH814" s="122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</row>
    <row r="815" spans="21:55" ht="12.75" x14ac:dyDescent="0.2">
      <c r="U815" s="87"/>
      <c r="V815" s="87" t="s">
        <v>35</v>
      </c>
      <c r="W815" s="87"/>
      <c r="X815" s="87"/>
      <c r="AH815" s="122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</row>
    <row r="816" spans="21:55" ht="12.75" x14ac:dyDescent="0.2">
      <c r="U816" s="87"/>
      <c r="V816" s="87" t="s">
        <v>37</v>
      </c>
      <c r="W816" s="164"/>
      <c r="X816" s="87"/>
      <c r="AH816" s="122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</row>
    <row r="817" spans="21:55" ht="12.75" x14ac:dyDescent="0.2">
      <c r="U817" s="87"/>
      <c r="V817" s="87" t="s">
        <v>39</v>
      </c>
      <c r="W817" s="87"/>
      <c r="X817" s="87"/>
      <c r="AH817" s="122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</row>
    <row r="818" spans="21:55" ht="12.75" x14ac:dyDescent="0.2">
      <c r="U818" s="87"/>
      <c r="V818" s="87" t="s">
        <v>41</v>
      </c>
      <c r="W818" s="87"/>
      <c r="X818" s="87"/>
      <c r="AH818" s="122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</row>
    <row r="819" spans="21:55" ht="12.75" x14ac:dyDescent="0.2">
      <c r="U819" s="87"/>
      <c r="V819" s="87" t="s">
        <v>42</v>
      </c>
      <c r="W819" s="87"/>
      <c r="X819" s="87"/>
      <c r="AH819" s="122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</row>
    <row r="820" spans="21:55" ht="12.75" x14ac:dyDescent="0.2">
      <c r="U820" s="87"/>
      <c r="V820" s="87" t="s">
        <v>43</v>
      </c>
      <c r="W820" s="164"/>
      <c r="X820" s="87"/>
      <c r="AH820" s="122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</row>
    <row r="821" spans="21:55" ht="12.75" x14ac:dyDescent="0.2">
      <c r="U821" s="87"/>
      <c r="V821" s="87" t="s">
        <v>44</v>
      </c>
      <c r="W821" s="87"/>
      <c r="X821" s="87"/>
      <c r="AH821" s="122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</row>
    <row r="822" spans="21:55" ht="12.75" x14ac:dyDescent="0.2">
      <c r="U822" s="87"/>
      <c r="V822" s="87"/>
      <c r="W822" s="87"/>
      <c r="X822" s="87"/>
      <c r="AH822" s="122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</row>
    <row r="823" spans="21:55" ht="12.75" x14ac:dyDescent="0.2">
      <c r="U823" s="87">
        <v>36</v>
      </c>
      <c r="V823" s="87" t="s">
        <v>17</v>
      </c>
      <c r="W823" s="87"/>
      <c r="X823" s="87"/>
      <c r="AH823" s="122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</row>
    <row r="824" spans="21:55" ht="12.75" x14ac:dyDescent="0.2">
      <c r="U824" s="87"/>
      <c r="V824" s="87" t="s">
        <v>18</v>
      </c>
      <c r="W824" s="87"/>
      <c r="X824" s="87"/>
      <c r="AH824" s="122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</row>
    <row r="825" spans="21:55" ht="12.75" x14ac:dyDescent="0.2">
      <c r="U825" s="87"/>
      <c r="V825" s="87" t="s">
        <v>20</v>
      </c>
      <c r="W825" s="87"/>
      <c r="X825" s="87"/>
      <c r="AH825" s="122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</row>
    <row r="826" spans="21:55" ht="12.75" x14ac:dyDescent="0.2">
      <c r="U826" s="87"/>
      <c r="V826" s="87" t="s">
        <v>22</v>
      </c>
      <c r="W826" s="87"/>
      <c r="X826" s="87"/>
      <c r="AH826" s="122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</row>
    <row r="827" spans="21:55" ht="12.75" x14ac:dyDescent="0.2">
      <c r="U827" s="87"/>
      <c r="V827" s="87" t="s">
        <v>24</v>
      </c>
      <c r="W827" s="87"/>
      <c r="X827" s="87"/>
      <c r="AH827" s="122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</row>
    <row r="828" spans="21:55" ht="12.75" x14ac:dyDescent="0.2">
      <c r="U828" s="87"/>
      <c r="V828" s="87" t="s">
        <v>25</v>
      </c>
      <c r="W828" s="87"/>
      <c r="X828" s="87"/>
      <c r="AH828" s="122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</row>
    <row r="829" spans="21:55" ht="12.75" x14ac:dyDescent="0.2">
      <c r="U829" s="87"/>
      <c r="V829" s="87" t="s">
        <v>26</v>
      </c>
      <c r="W829" s="87"/>
      <c r="X829" s="87"/>
      <c r="AH829" s="122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</row>
    <row r="830" spans="21:55" ht="12.75" x14ac:dyDescent="0.2">
      <c r="U830" s="87"/>
      <c r="V830" s="87" t="s">
        <v>27</v>
      </c>
      <c r="W830" s="87"/>
      <c r="X830" s="87"/>
      <c r="AH830" s="122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</row>
    <row r="831" spans="21:55" ht="12.75" x14ac:dyDescent="0.2">
      <c r="U831" s="87"/>
      <c r="V831" s="87" t="s">
        <v>28</v>
      </c>
      <c r="W831" s="87"/>
      <c r="X831" s="87"/>
      <c r="AH831" s="122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</row>
    <row r="832" spans="21:55" ht="12.75" x14ac:dyDescent="0.2">
      <c r="U832" s="87"/>
      <c r="V832" s="87" t="s">
        <v>29</v>
      </c>
      <c r="W832" s="87"/>
      <c r="X832" s="87"/>
      <c r="AH832" s="122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</row>
    <row r="833" spans="21:55" ht="12.75" x14ac:dyDescent="0.2">
      <c r="U833" s="87"/>
      <c r="V833" s="87" t="s">
        <v>30</v>
      </c>
      <c r="W833" s="87"/>
      <c r="X833" s="87"/>
      <c r="AH833" s="122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</row>
    <row r="834" spans="21:55" ht="12.75" x14ac:dyDescent="0.2">
      <c r="U834" s="87"/>
      <c r="V834" s="87" t="s">
        <v>31</v>
      </c>
      <c r="W834" s="87"/>
      <c r="X834" s="87"/>
      <c r="AH834" s="122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</row>
    <row r="835" spans="21:55" ht="12.75" x14ac:dyDescent="0.2">
      <c r="U835" s="87"/>
      <c r="V835" s="87" t="s">
        <v>32</v>
      </c>
      <c r="W835" s="87"/>
      <c r="X835" s="87"/>
      <c r="AH835" s="122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</row>
    <row r="836" spans="21:55" ht="12.75" x14ac:dyDescent="0.2">
      <c r="U836" s="87"/>
      <c r="V836" s="87" t="s">
        <v>33</v>
      </c>
      <c r="W836" s="87"/>
      <c r="X836" s="87"/>
      <c r="AH836" s="122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</row>
    <row r="837" spans="21:55" ht="12.75" x14ac:dyDescent="0.2">
      <c r="U837" s="87"/>
      <c r="V837" s="87" t="s">
        <v>35</v>
      </c>
      <c r="W837" s="87"/>
      <c r="X837" s="87"/>
      <c r="AH837" s="122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</row>
    <row r="838" spans="21:55" ht="12.75" x14ac:dyDescent="0.2">
      <c r="U838" s="87"/>
      <c r="V838" s="87" t="s">
        <v>37</v>
      </c>
      <c r="W838" s="164"/>
      <c r="X838" s="87"/>
      <c r="AH838" s="122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</row>
    <row r="839" spans="21:55" ht="12.75" x14ac:dyDescent="0.2">
      <c r="U839" s="87"/>
      <c r="V839" s="87" t="s">
        <v>39</v>
      </c>
      <c r="W839" s="87"/>
      <c r="X839" s="87"/>
      <c r="AH839" s="122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</row>
    <row r="840" spans="21:55" ht="12.75" x14ac:dyDescent="0.2">
      <c r="U840" s="87"/>
      <c r="V840" s="87" t="s">
        <v>41</v>
      </c>
      <c r="W840" s="87"/>
      <c r="X840" s="87"/>
      <c r="AH840" s="122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</row>
    <row r="841" spans="21:55" ht="12.75" x14ac:dyDescent="0.2">
      <c r="U841" s="87"/>
      <c r="V841" s="87" t="s">
        <v>42</v>
      </c>
      <c r="W841" s="87"/>
      <c r="X841" s="87"/>
      <c r="AH841" s="122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</row>
    <row r="842" spans="21:55" ht="12.75" x14ac:dyDescent="0.2">
      <c r="U842" s="87"/>
      <c r="V842" s="87" t="s">
        <v>43</v>
      </c>
      <c r="W842" s="164"/>
      <c r="X842" s="87"/>
      <c r="AH842" s="122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</row>
    <row r="843" spans="21:55" ht="12.75" x14ac:dyDescent="0.2">
      <c r="U843" s="87"/>
      <c r="V843" s="87" t="s">
        <v>44</v>
      </c>
      <c r="W843" s="87"/>
      <c r="X843" s="87"/>
      <c r="AH843" s="122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</row>
    <row r="844" spans="21:55" ht="12.75" x14ac:dyDescent="0.2">
      <c r="U844" s="87"/>
      <c r="V844" s="87"/>
      <c r="W844" s="87"/>
      <c r="X844" s="87"/>
      <c r="AH844" s="122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</row>
    <row r="845" spans="21:55" ht="12.75" x14ac:dyDescent="0.2">
      <c r="U845" s="87">
        <v>37</v>
      </c>
      <c r="V845" s="87" t="s">
        <v>17</v>
      </c>
      <c r="W845" s="87"/>
      <c r="X845" s="87"/>
      <c r="AH845" s="122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</row>
    <row r="846" spans="21:55" ht="12.75" x14ac:dyDescent="0.2">
      <c r="U846" s="87"/>
      <c r="V846" s="87" t="s">
        <v>18</v>
      </c>
      <c r="W846" s="87"/>
      <c r="X846" s="87"/>
      <c r="AH846" s="122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</row>
    <row r="847" spans="21:55" ht="12.75" x14ac:dyDescent="0.2">
      <c r="U847" s="87"/>
      <c r="V847" s="87" t="s">
        <v>20</v>
      </c>
      <c r="W847" s="87"/>
      <c r="X847" s="87"/>
      <c r="AH847" s="122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</row>
    <row r="848" spans="21:55" ht="12.75" x14ac:dyDescent="0.2">
      <c r="U848" s="87"/>
      <c r="V848" s="87" t="s">
        <v>22</v>
      </c>
      <c r="W848" s="87"/>
      <c r="X848" s="87"/>
      <c r="AH848" s="122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</row>
    <row r="849" spans="21:55" ht="12.75" x14ac:dyDescent="0.2">
      <c r="U849" s="87"/>
      <c r="V849" s="87" t="s">
        <v>24</v>
      </c>
      <c r="W849" s="87"/>
      <c r="X849" s="87"/>
      <c r="AH849" s="122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</row>
    <row r="850" spans="21:55" ht="12.75" x14ac:dyDescent="0.2">
      <c r="U850" s="87"/>
      <c r="V850" s="87" t="s">
        <v>25</v>
      </c>
      <c r="W850" s="87"/>
      <c r="X850" s="87"/>
      <c r="AH850" s="122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</row>
    <row r="851" spans="21:55" ht="12.75" x14ac:dyDescent="0.2">
      <c r="U851" s="87"/>
      <c r="V851" s="87" t="s">
        <v>26</v>
      </c>
      <c r="W851" s="87"/>
      <c r="X851" s="87"/>
      <c r="AH851" s="122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</row>
    <row r="852" spans="21:55" ht="12.75" x14ac:dyDescent="0.2">
      <c r="U852" s="87"/>
      <c r="V852" s="87" t="s">
        <v>27</v>
      </c>
      <c r="W852" s="87"/>
      <c r="X852" s="87"/>
      <c r="AH852" s="122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</row>
    <row r="853" spans="21:55" ht="12.75" x14ac:dyDescent="0.2">
      <c r="U853" s="87"/>
      <c r="V853" s="87" t="s">
        <v>28</v>
      </c>
      <c r="W853" s="87"/>
      <c r="X853" s="87"/>
      <c r="AH853" s="122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</row>
    <row r="854" spans="21:55" ht="12.75" x14ac:dyDescent="0.2">
      <c r="U854" s="87"/>
      <c r="V854" s="87" t="s">
        <v>29</v>
      </c>
      <c r="W854" s="87"/>
      <c r="X854" s="87"/>
      <c r="AH854" s="122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</row>
    <row r="855" spans="21:55" ht="12.75" x14ac:dyDescent="0.2">
      <c r="U855" s="87"/>
      <c r="V855" s="87" t="s">
        <v>30</v>
      </c>
      <c r="W855" s="87"/>
      <c r="X855" s="87"/>
      <c r="AH855" s="122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</row>
    <row r="856" spans="21:55" ht="12.75" x14ac:dyDescent="0.2">
      <c r="U856" s="87"/>
      <c r="V856" s="87" t="s">
        <v>31</v>
      </c>
      <c r="W856" s="87"/>
      <c r="X856" s="87"/>
      <c r="AH856" s="122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</row>
    <row r="857" spans="21:55" ht="12.75" x14ac:dyDescent="0.2">
      <c r="U857" s="87"/>
      <c r="V857" s="87" t="s">
        <v>32</v>
      </c>
      <c r="W857" s="87"/>
      <c r="X857" s="87"/>
      <c r="AH857" s="122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</row>
    <row r="858" spans="21:55" ht="12.75" x14ac:dyDescent="0.2">
      <c r="U858" s="87"/>
      <c r="V858" s="87" t="s">
        <v>33</v>
      </c>
      <c r="W858" s="87"/>
      <c r="X858" s="87"/>
      <c r="AH858" s="122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</row>
    <row r="859" spans="21:55" ht="12.75" x14ac:dyDescent="0.2">
      <c r="U859" s="87"/>
      <c r="V859" s="87" t="s">
        <v>35</v>
      </c>
      <c r="W859" s="87"/>
      <c r="X859" s="87"/>
      <c r="AH859" s="122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</row>
    <row r="860" spans="21:55" ht="12.75" x14ac:dyDescent="0.2">
      <c r="U860" s="87"/>
      <c r="V860" s="87" t="s">
        <v>37</v>
      </c>
      <c r="W860" s="164"/>
      <c r="X860" s="87"/>
      <c r="AH860" s="122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</row>
    <row r="861" spans="21:55" ht="12.75" x14ac:dyDescent="0.2">
      <c r="U861" s="87"/>
      <c r="V861" s="87" t="s">
        <v>39</v>
      </c>
      <c r="W861" s="87"/>
      <c r="X861" s="87"/>
      <c r="AH861" s="122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</row>
    <row r="862" spans="21:55" ht="12.75" x14ac:dyDescent="0.2">
      <c r="U862" s="87"/>
      <c r="V862" s="87" t="s">
        <v>41</v>
      </c>
      <c r="W862" s="87"/>
      <c r="X862" s="87"/>
      <c r="AH862" s="122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</row>
    <row r="863" spans="21:55" ht="12.75" x14ac:dyDescent="0.2">
      <c r="U863" s="87"/>
      <c r="V863" s="87" t="s">
        <v>42</v>
      </c>
      <c r="W863" s="87"/>
      <c r="X863" s="87"/>
      <c r="AH863" s="122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</row>
    <row r="864" spans="21:55" ht="12.75" x14ac:dyDescent="0.2">
      <c r="U864" s="87"/>
      <c r="V864" s="87" t="s">
        <v>43</v>
      </c>
      <c r="W864" s="164"/>
      <c r="X864" s="87"/>
      <c r="AH864" s="122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</row>
    <row r="865" spans="21:55" ht="12.75" x14ac:dyDescent="0.2">
      <c r="U865" s="87"/>
      <c r="V865" s="87" t="s">
        <v>44</v>
      </c>
      <c r="W865" s="87"/>
      <c r="X865" s="87"/>
      <c r="AH865" s="122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</row>
    <row r="866" spans="21:55" ht="12.75" x14ac:dyDescent="0.2">
      <c r="U866" s="87"/>
      <c r="V866" s="87"/>
      <c r="W866" s="87"/>
      <c r="X866" s="87"/>
      <c r="AH866" s="122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</row>
    <row r="867" spans="21:55" ht="12.75" x14ac:dyDescent="0.2">
      <c r="U867" s="87">
        <v>38</v>
      </c>
      <c r="V867" s="87" t="s">
        <v>17</v>
      </c>
      <c r="W867" s="87"/>
      <c r="X867" s="87"/>
      <c r="AH867" s="122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</row>
    <row r="868" spans="21:55" ht="12.75" x14ac:dyDescent="0.2">
      <c r="U868" s="87"/>
      <c r="V868" s="87" t="s">
        <v>18</v>
      </c>
      <c r="W868" s="87"/>
      <c r="X868" s="87"/>
      <c r="AH868" s="122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</row>
    <row r="869" spans="21:55" ht="12.75" x14ac:dyDescent="0.2">
      <c r="U869" s="87"/>
      <c r="V869" s="87" t="s">
        <v>20</v>
      </c>
      <c r="W869" s="87"/>
      <c r="X869" s="87"/>
      <c r="AH869" s="122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</row>
    <row r="870" spans="21:55" ht="12.75" x14ac:dyDescent="0.2">
      <c r="U870" s="87"/>
      <c r="V870" s="87" t="s">
        <v>22</v>
      </c>
      <c r="W870" s="87"/>
      <c r="X870" s="87"/>
      <c r="AH870" s="122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</row>
    <row r="871" spans="21:55" ht="12.75" x14ac:dyDescent="0.2">
      <c r="U871" s="87"/>
      <c r="V871" s="87" t="s">
        <v>24</v>
      </c>
      <c r="W871" s="87"/>
      <c r="X871" s="87"/>
      <c r="AH871" s="122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</row>
    <row r="872" spans="21:55" ht="12.75" x14ac:dyDescent="0.2">
      <c r="U872" s="87"/>
      <c r="V872" s="87" t="s">
        <v>25</v>
      </c>
      <c r="W872" s="87"/>
      <c r="X872" s="87"/>
      <c r="AH872" s="122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</row>
    <row r="873" spans="21:55" ht="12.75" x14ac:dyDescent="0.2">
      <c r="U873" s="87"/>
      <c r="V873" s="87" t="s">
        <v>26</v>
      </c>
      <c r="W873" s="87"/>
      <c r="X873" s="87"/>
      <c r="AH873" s="122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</row>
    <row r="874" spans="21:55" ht="12.75" x14ac:dyDescent="0.2">
      <c r="U874" s="87"/>
      <c r="V874" s="87" t="s">
        <v>27</v>
      </c>
      <c r="W874" s="87"/>
      <c r="X874" s="87"/>
      <c r="AH874" s="122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</row>
    <row r="875" spans="21:55" ht="12.75" x14ac:dyDescent="0.2">
      <c r="U875" s="87"/>
      <c r="V875" s="87" t="s">
        <v>28</v>
      </c>
      <c r="W875" s="87"/>
      <c r="X875" s="87"/>
      <c r="AH875" s="122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</row>
    <row r="876" spans="21:55" ht="12.75" x14ac:dyDescent="0.2">
      <c r="U876" s="87"/>
      <c r="V876" s="87" t="s">
        <v>29</v>
      </c>
      <c r="W876" s="87"/>
      <c r="X876" s="87"/>
      <c r="AH876" s="122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</row>
    <row r="877" spans="21:55" ht="12.75" x14ac:dyDescent="0.2">
      <c r="U877" s="87"/>
      <c r="V877" s="87" t="s">
        <v>30</v>
      </c>
      <c r="W877" s="87"/>
      <c r="X877" s="87"/>
      <c r="AH877" s="122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</row>
    <row r="878" spans="21:55" ht="12.75" x14ac:dyDescent="0.2">
      <c r="U878" s="87"/>
      <c r="V878" s="87" t="s">
        <v>31</v>
      </c>
      <c r="W878" s="87"/>
      <c r="X878" s="87"/>
      <c r="AH878" s="122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</row>
    <row r="879" spans="21:55" ht="12.75" x14ac:dyDescent="0.2">
      <c r="U879" s="87"/>
      <c r="V879" s="87" t="s">
        <v>32</v>
      </c>
      <c r="W879" s="87"/>
      <c r="X879" s="87"/>
      <c r="AH879" s="122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</row>
    <row r="880" spans="21:55" ht="12.75" x14ac:dyDescent="0.2">
      <c r="U880" s="87"/>
      <c r="V880" s="87" t="s">
        <v>33</v>
      </c>
      <c r="W880" s="87"/>
      <c r="X880" s="87"/>
      <c r="AH880" s="122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</row>
    <row r="881" spans="21:55" ht="12.75" x14ac:dyDescent="0.2">
      <c r="U881" s="87"/>
      <c r="V881" s="87" t="s">
        <v>35</v>
      </c>
      <c r="W881" s="87"/>
      <c r="X881" s="87"/>
      <c r="AH881" s="122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</row>
    <row r="882" spans="21:55" ht="12.75" x14ac:dyDescent="0.2">
      <c r="U882" s="87"/>
      <c r="V882" s="87" t="s">
        <v>37</v>
      </c>
      <c r="W882" s="164"/>
      <c r="X882" s="87"/>
      <c r="AH882" s="122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</row>
    <row r="883" spans="21:55" ht="12.75" x14ac:dyDescent="0.2">
      <c r="U883" s="87"/>
      <c r="V883" s="87" t="s">
        <v>39</v>
      </c>
      <c r="W883" s="87"/>
      <c r="X883" s="87"/>
      <c r="AH883" s="122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</row>
    <row r="884" spans="21:55" ht="12.75" x14ac:dyDescent="0.2">
      <c r="U884" s="87"/>
      <c r="V884" s="87" t="s">
        <v>41</v>
      </c>
      <c r="W884" s="87"/>
      <c r="X884" s="87"/>
      <c r="AH884" s="122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</row>
    <row r="885" spans="21:55" ht="12.75" x14ac:dyDescent="0.2">
      <c r="U885" s="87"/>
      <c r="V885" s="87" t="s">
        <v>42</v>
      </c>
      <c r="W885" s="87"/>
      <c r="X885" s="87"/>
      <c r="AH885" s="122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</row>
    <row r="886" spans="21:55" ht="12.75" x14ac:dyDescent="0.2">
      <c r="U886" s="87"/>
      <c r="V886" s="87" t="s">
        <v>43</v>
      </c>
      <c r="W886" s="164"/>
      <c r="X886" s="87"/>
      <c r="AH886" s="122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</row>
    <row r="887" spans="21:55" ht="12.75" x14ac:dyDescent="0.2">
      <c r="U887" s="87"/>
      <c r="V887" s="87" t="s">
        <v>44</v>
      </c>
      <c r="W887" s="87"/>
      <c r="X887" s="87"/>
      <c r="AH887" s="122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</row>
    <row r="888" spans="21:55" ht="12.75" x14ac:dyDescent="0.2">
      <c r="U888" s="87"/>
      <c r="V888" s="87"/>
      <c r="W888" s="87"/>
      <c r="X888" s="87"/>
      <c r="AH888" s="122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</row>
    <row r="889" spans="21:55" ht="12.75" x14ac:dyDescent="0.2">
      <c r="U889" s="87">
        <v>39</v>
      </c>
      <c r="V889" s="87" t="s">
        <v>17</v>
      </c>
      <c r="W889" s="87"/>
      <c r="X889" s="87"/>
      <c r="AH889" s="122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</row>
    <row r="890" spans="21:55" ht="12.75" x14ac:dyDescent="0.2">
      <c r="U890" s="87"/>
      <c r="V890" s="87" t="s">
        <v>18</v>
      </c>
      <c r="W890" s="87"/>
      <c r="X890" s="87"/>
      <c r="AH890" s="122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</row>
    <row r="891" spans="21:55" ht="12.75" x14ac:dyDescent="0.2">
      <c r="U891" s="87"/>
      <c r="V891" s="87" t="s">
        <v>20</v>
      </c>
      <c r="W891" s="87"/>
      <c r="X891" s="87"/>
      <c r="AH891" s="122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</row>
    <row r="892" spans="21:55" ht="12.75" x14ac:dyDescent="0.2">
      <c r="U892" s="87"/>
      <c r="V892" s="87" t="s">
        <v>22</v>
      </c>
      <c r="W892" s="87"/>
      <c r="X892" s="87"/>
      <c r="AH892" s="122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</row>
    <row r="893" spans="21:55" ht="12.75" x14ac:dyDescent="0.2">
      <c r="U893" s="87"/>
      <c r="V893" s="87" t="s">
        <v>24</v>
      </c>
      <c r="W893" s="87"/>
      <c r="X893" s="87"/>
      <c r="AH893" s="122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</row>
    <row r="894" spans="21:55" ht="12.75" x14ac:dyDescent="0.2">
      <c r="U894" s="87"/>
      <c r="V894" s="87" t="s">
        <v>25</v>
      </c>
      <c r="W894" s="87"/>
      <c r="X894" s="87"/>
      <c r="AH894" s="122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</row>
    <row r="895" spans="21:55" ht="12.75" x14ac:dyDescent="0.2">
      <c r="U895" s="87"/>
      <c r="V895" s="87" t="s">
        <v>26</v>
      </c>
      <c r="W895" s="87"/>
      <c r="X895" s="87"/>
      <c r="AH895" s="122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</row>
    <row r="896" spans="21:55" ht="12.75" x14ac:dyDescent="0.2">
      <c r="U896" s="87"/>
      <c r="V896" s="87" t="s">
        <v>27</v>
      </c>
      <c r="W896" s="87"/>
      <c r="X896" s="87"/>
      <c r="AH896" s="122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</row>
    <row r="897" spans="21:55" ht="12.75" x14ac:dyDescent="0.2">
      <c r="U897" s="87"/>
      <c r="V897" s="87" t="s">
        <v>28</v>
      </c>
      <c r="W897" s="87"/>
      <c r="X897" s="87"/>
      <c r="AH897" s="122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</row>
    <row r="898" spans="21:55" ht="12.75" x14ac:dyDescent="0.2">
      <c r="U898" s="87"/>
      <c r="V898" s="87" t="s">
        <v>29</v>
      </c>
      <c r="W898" s="87"/>
      <c r="X898" s="87"/>
      <c r="AH898" s="122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</row>
    <row r="899" spans="21:55" ht="12.75" x14ac:dyDescent="0.2">
      <c r="U899" s="87"/>
      <c r="V899" s="87" t="s">
        <v>30</v>
      </c>
      <c r="W899" s="87"/>
      <c r="X899" s="87"/>
      <c r="AH899" s="122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</row>
    <row r="900" spans="21:55" ht="12.75" x14ac:dyDescent="0.2">
      <c r="U900" s="87"/>
      <c r="V900" s="87" t="s">
        <v>31</v>
      </c>
      <c r="W900" s="87"/>
      <c r="X900" s="87"/>
      <c r="AH900" s="122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</row>
    <row r="901" spans="21:55" ht="12.75" x14ac:dyDescent="0.2">
      <c r="U901" s="87"/>
      <c r="V901" s="87" t="s">
        <v>32</v>
      </c>
      <c r="W901" s="87"/>
      <c r="X901" s="87"/>
      <c r="AH901" s="122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</row>
    <row r="902" spans="21:55" ht="12.75" x14ac:dyDescent="0.2">
      <c r="U902" s="87"/>
      <c r="V902" s="87" t="s">
        <v>33</v>
      </c>
      <c r="W902" s="87"/>
      <c r="X902" s="87"/>
      <c r="AH902" s="122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</row>
    <row r="903" spans="21:55" ht="12.75" x14ac:dyDescent="0.2">
      <c r="U903" s="87"/>
      <c r="V903" s="87" t="s">
        <v>35</v>
      </c>
      <c r="W903" s="87"/>
      <c r="X903" s="87"/>
      <c r="AH903" s="122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</row>
    <row r="904" spans="21:55" ht="12.75" x14ac:dyDescent="0.2">
      <c r="U904" s="87"/>
      <c r="V904" s="87" t="s">
        <v>37</v>
      </c>
      <c r="W904" s="164"/>
      <c r="X904" s="87"/>
      <c r="AH904" s="122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</row>
    <row r="905" spans="21:55" ht="12.75" x14ac:dyDescent="0.2">
      <c r="U905" s="87"/>
      <c r="V905" s="87" t="s">
        <v>39</v>
      </c>
      <c r="W905" s="87"/>
      <c r="X905" s="87"/>
      <c r="AH905" s="122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</row>
    <row r="906" spans="21:55" ht="12.75" x14ac:dyDescent="0.2">
      <c r="U906" s="87"/>
      <c r="V906" s="87" t="s">
        <v>41</v>
      </c>
      <c r="W906" s="87"/>
      <c r="X906" s="87"/>
      <c r="AH906" s="122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</row>
    <row r="907" spans="21:55" ht="12.75" x14ac:dyDescent="0.2">
      <c r="U907" s="87"/>
      <c r="V907" s="87" t="s">
        <v>42</v>
      </c>
      <c r="W907" s="87"/>
      <c r="X907" s="87"/>
      <c r="AH907" s="122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</row>
    <row r="908" spans="21:55" ht="12.75" x14ac:dyDescent="0.2">
      <c r="U908" s="87"/>
      <c r="V908" s="87" t="s">
        <v>43</v>
      </c>
      <c r="W908" s="164"/>
      <c r="X908" s="87"/>
      <c r="AH908" s="122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</row>
    <row r="909" spans="21:55" ht="12.75" x14ac:dyDescent="0.2">
      <c r="U909" s="87"/>
      <c r="V909" s="87" t="s">
        <v>44</v>
      </c>
      <c r="W909" s="87"/>
      <c r="X909" s="87"/>
      <c r="AH909" s="122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</row>
    <row r="910" spans="21:55" ht="12.75" x14ac:dyDescent="0.2">
      <c r="U910" s="87"/>
      <c r="V910" s="87"/>
      <c r="W910" s="87"/>
      <c r="X910" s="87"/>
      <c r="AH910" s="122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</row>
    <row r="911" spans="21:55" ht="12.75" x14ac:dyDescent="0.2">
      <c r="U911" s="87">
        <v>40</v>
      </c>
      <c r="V911" s="87" t="s">
        <v>17</v>
      </c>
      <c r="W911" s="87"/>
      <c r="X911" s="87"/>
      <c r="AH911" s="122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</row>
    <row r="912" spans="21:55" ht="12.75" x14ac:dyDescent="0.2">
      <c r="U912" s="87"/>
      <c r="V912" s="87" t="s">
        <v>18</v>
      </c>
      <c r="W912" s="87"/>
      <c r="X912" s="87"/>
      <c r="AH912" s="122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</row>
    <row r="913" spans="21:55" ht="12.75" x14ac:dyDescent="0.2">
      <c r="U913" s="87"/>
      <c r="V913" s="87" t="s">
        <v>20</v>
      </c>
      <c r="W913" s="87"/>
      <c r="X913" s="87"/>
      <c r="AH913" s="122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</row>
    <row r="914" spans="21:55" ht="12.75" x14ac:dyDescent="0.2">
      <c r="U914" s="87"/>
      <c r="V914" s="87" t="s">
        <v>22</v>
      </c>
      <c r="W914" s="87"/>
      <c r="X914" s="87"/>
      <c r="AH914" s="122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</row>
    <row r="915" spans="21:55" ht="12.75" x14ac:dyDescent="0.2">
      <c r="U915" s="87"/>
      <c r="V915" s="87" t="s">
        <v>24</v>
      </c>
      <c r="W915" s="87"/>
      <c r="X915" s="87"/>
      <c r="AH915" s="122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</row>
    <row r="916" spans="21:55" ht="12.75" x14ac:dyDescent="0.2">
      <c r="U916" s="87"/>
      <c r="V916" s="87" t="s">
        <v>25</v>
      </c>
      <c r="W916" s="87"/>
      <c r="X916" s="87"/>
      <c r="AH916" s="122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</row>
    <row r="917" spans="21:55" ht="12.75" x14ac:dyDescent="0.2">
      <c r="U917" s="87"/>
      <c r="V917" s="87" t="s">
        <v>26</v>
      </c>
      <c r="W917" s="87"/>
      <c r="X917" s="87"/>
      <c r="AH917" s="122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</row>
    <row r="918" spans="21:55" ht="12.75" x14ac:dyDescent="0.2">
      <c r="U918" s="87"/>
      <c r="V918" s="87" t="s">
        <v>27</v>
      </c>
      <c r="W918" s="87"/>
      <c r="X918" s="87"/>
      <c r="AH918" s="122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</row>
    <row r="919" spans="21:55" ht="12.75" x14ac:dyDescent="0.2">
      <c r="U919" s="87"/>
      <c r="V919" s="87" t="s">
        <v>28</v>
      </c>
      <c r="W919" s="87"/>
      <c r="X919" s="87"/>
      <c r="AH919" s="122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</row>
    <row r="920" spans="21:55" ht="12.75" x14ac:dyDescent="0.2">
      <c r="U920" s="87"/>
      <c r="V920" s="87" t="s">
        <v>29</v>
      </c>
      <c r="W920" s="87"/>
      <c r="X920" s="87"/>
      <c r="AH920" s="122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</row>
    <row r="921" spans="21:55" ht="12.75" x14ac:dyDescent="0.2">
      <c r="U921" s="87"/>
      <c r="V921" s="87" t="s">
        <v>30</v>
      </c>
      <c r="W921" s="87"/>
      <c r="X921" s="87"/>
      <c r="AH921" s="122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</row>
    <row r="922" spans="21:55" ht="12.75" x14ac:dyDescent="0.2">
      <c r="U922" s="87"/>
      <c r="V922" s="87" t="s">
        <v>31</v>
      </c>
      <c r="W922" s="87"/>
      <c r="X922" s="87"/>
      <c r="AH922" s="122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</row>
    <row r="923" spans="21:55" ht="12.75" x14ac:dyDescent="0.2">
      <c r="U923" s="87"/>
      <c r="V923" s="87" t="s">
        <v>32</v>
      </c>
      <c r="W923" s="87"/>
      <c r="X923" s="87"/>
      <c r="AH923" s="122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</row>
    <row r="924" spans="21:55" ht="12.75" x14ac:dyDescent="0.2">
      <c r="U924" s="87"/>
      <c r="V924" s="87" t="s">
        <v>33</v>
      </c>
      <c r="W924" s="87"/>
      <c r="X924" s="87"/>
      <c r="AH924" s="122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</row>
    <row r="925" spans="21:55" ht="12.75" x14ac:dyDescent="0.2">
      <c r="U925" s="87"/>
      <c r="V925" s="87" t="s">
        <v>35</v>
      </c>
      <c r="W925" s="87"/>
      <c r="X925" s="87"/>
      <c r="AH925" s="122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</row>
    <row r="926" spans="21:55" ht="12.75" x14ac:dyDescent="0.2">
      <c r="U926" s="87"/>
      <c r="V926" s="87" t="s">
        <v>37</v>
      </c>
      <c r="W926" s="164"/>
      <c r="X926" s="87"/>
      <c r="AH926" s="122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</row>
    <row r="927" spans="21:55" ht="12.75" x14ac:dyDescent="0.2">
      <c r="U927" s="87"/>
      <c r="V927" s="87" t="s">
        <v>39</v>
      </c>
      <c r="W927" s="87"/>
      <c r="X927" s="87"/>
      <c r="AH927" s="122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</row>
    <row r="928" spans="21:55" ht="12.75" x14ac:dyDescent="0.2">
      <c r="U928" s="87"/>
      <c r="V928" s="87" t="s">
        <v>41</v>
      </c>
      <c r="W928" s="87"/>
      <c r="X928" s="87"/>
      <c r="AH928" s="122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</row>
    <row r="929" spans="21:55" ht="12.75" x14ac:dyDescent="0.2">
      <c r="U929" s="87"/>
      <c r="V929" s="87" t="s">
        <v>42</v>
      </c>
      <c r="W929" s="87"/>
      <c r="X929" s="87"/>
      <c r="AH929" s="122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</row>
    <row r="930" spans="21:55" ht="12.75" x14ac:dyDescent="0.2">
      <c r="U930" s="87"/>
      <c r="V930" s="87" t="s">
        <v>43</v>
      </c>
      <c r="W930" s="164"/>
      <c r="X930" s="87"/>
      <c r="AH930" s="122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</row>
    <row r="931" spans="21:55" ht="12.75" x14ac:dyDescent="0.2">
      <c r="U931" s="87"/>
      <c r="V931" s="87" t="s">
        <v>44</v>
      </c>
      <c r="W931" s="87"/>
      <c r="X931" s="87"/>
      <c r="AH931" s="122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</row>
    <row r="932" spans="21:55" ht="12.75" x14ac:dyDescent="0.2">
      <c r="U932" s="87"/>
      <c r="V932" s="87"/>
      <c r="W932" s="87"/>
      <c r="X932" s="87"/>
      <c r="AH932" s="122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</row>
    <row r="933" spans="21:55" ht="12.75" x14ac:dyDescent="0.2">
      <c r="U933" s="87">
        <v>41</v>
      </c>
      <c r="V933" s="87" t="s">
        <v>17</v>
      </c>
      <c r="W933" s="87"/>
      <c r="X933" s="87"/>
      <c r="AH933" s="122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</row>
    <row r="934" spans="21:55" ht="12.75" x14ac:dyDescent="0.2">
      <c r="U934" s="87"/>
      <c r="V934" s="87" t="s">
        <v>18</v>
      </c>
      <c r="W934" s="87"/>
      <c r="X934" s="87"/>
      <c r="AH934" s="122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</row>
    <row r="935" spans="21:55" ht="12.75" x14ac:dyDescent="0.2">
      <c r="U935" s="87"/>
      <c r="V935" s="87" t="s">
        <v>20</v>
      </c>
      <c r="W935" s="87"/>
      <c r="X935" s="87"/>
      <c r="AH935" s="122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</row>
    <row r="936" spans="21:55" ht="12.75" x14ac:dyDescent="0.2">
      <c r="U936" s="87"/>
      <c r="V936" s="87" t="s">
        <v>22</v>
      </c>
      <c r="W936" s="87"/>
      <c r="X936" s="87"/>
      <c r="AH936" s="122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</row>
    <row r="937" spans="21:55" ht="12.75" x14ac:dyDescent="0.2">
      <c r="U937" s="87"/>
      <c r="V937" s="87" t="s">
        <v>24</v>
      </c>
      <c r="W937" s="87"/>
      <c r="X937" s="87"/>
      <c r="AH937" s="122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</row>
    <row r="938" spans="21:55" ht="12.75" x14ac:dyDescent="0.2">
      <c r="U938" s="87"/>
      <c r="V938" s="87" t="s">
        <v>25</v>
      </c>
      <c r="W938" s="87"/>
      <c r="X938" s="87"/>
      <c r="AH938" s="122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</row>
    <row r="939" spans="21:55" ht="12.75" x14ac:dyDescent="0.2">
      <c r="U939" s="87"/>
      <c r="V939" s="87" t="s">
        <v>26</v>
      </c>
      <c r="W939" s="87"/>
      <c r="X939" s="87"/>
      <c r="AH939" s="122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</row>
    <row r="940" spans="21:55" ht="12.75" x14ac:dyDescent="0.2">
      <c r="U940" s="87"/>
      <c r="V940" s="87" t="s">
        <v>27</v>
      </c>
      <c r="W940" s="87"/>
      <c r="X940" s="87"/>
      <c r="AH940" s="122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</row>
    <row r="941" spans="21:55" ht="12.75" x14ac:dyDescent="0.2">
      <c r="U941" s="87"/>
      <c r="V941" s="87" t="s">
        <v>28</v>
      </c>
      <c r="W941" s="87"/>
      <c r="X941" s="87"/>
      <c r="AH941" s="122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</row>
    <row r="942" spans="21:55" ht="12.75" x14ac:dyDescent="0.2">
      <c r="U942" s="87"/>
      <c r="V942" s="87" t="s">
        <v>29</v>
      </c>
      <c r="W942" s="87"/>
      <c r="X942" s="87"/>
      <c r="AH942" s="122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</row>
    <row r="943" spans="21:55" ht="12.75" x14ac:dyDescent="0.2">
      <c r="U943" s="87"/>
      <c r="V943" s="87" t="s">
        <v>30</v>
      </c>
      <c r="W943" s="87"/>
      <c r="X943" s="87"/>
      <c r="AH943" s="122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</row>
    <row r="944" spans="21:55" ht="12.75" x14ac:dyDescent="0.2">
      <c r="U944" s="87"/>
      <c r="V944" s="87" t="s">
        <v>31</v>
      </c>
      <c r="W944" s="87"/>
      <c r="X944" s="87"/>
      <c r="AH944" s="122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</row>
    <row r="945" spans="21:55" ht="12.75" x14ac:dyDescent="0.2">
      <c r="U945" s="87"/>
      <c r="V945" s="87" t="s">
        <v>32</v>
      </c>
      <c r="W945" s="87"/>
      <c r="X945" s="87"/>
      <c r="AH945" s="122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</row>
    <row r="946" spans="21:55" ht="12.75" x14ac:dyDescent="0.2">
      <c r="U946" s="87"/>
      <c r="V946" s="87" t="s">
        <v>33</v>
      </c>
      <c r="W946" s="87"/>
      <c r="X946" s="87"/>
      <c r="AH946" s="122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</row>
    <row r="947" spans="21:55" ht="12.75" x14ac:dyDescent="0.2">
      <c r="U947" s="87"/>
      <c r="V947" s="87" t="s">
        <v>35</v>
      </c>
      <c r="W947" s="87"/>
      <c r="X947" s="87"/>
      <c r="AH947" s="122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</row>
    <row r="948" spans="21:55" ht="12.75" x14ac:dyDescent="0.2">
      <c r="U948" s="87"/>
      <c r="V948" s="87" t="s">
        <v>37</v>
      </c>
      <c r="W948" s="164"/>
      <c r="X948" s="87"/>
      <c r="AH948" s="122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</row>
    <row r="949" spans="21:55" ht="12.75" x14ac:dyDescent="0.2">
      <c r="U949" s="87"/>
      <c r="V949" s="87" t="s">
        <v>39</v>
      </c>
      <c r="W949" s="87"/>
      <c r="X949" s="87"/>
      <c r="AH949" s="122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</row>
    <row r="950" spans="21:55" ht="12.75" x14ac:dyDescent="0.2">
      <c r="U950" s="87"/>
      <c r="V950" s="87" t="s">
        <v>41</v>
      </c>
      <c r="W950" s="87"/>
      <c r="X950" s="87"/>
      <c r="AH950" s="122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</row>
    <row r="951" spans="21:55" ht="12.75" x14ac:dyDescent="0.2">
      <c r="U951" s="87"/>
      <c r="V951" s="87" t="s">
        <v>42</v>
      </c>
      <c r="W951" s="87"/>
      <c r="X951" s="87"/>
      <c r="AH951" s="122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</row>
    <row r="952" spans="21:55" ht="12.75" x14ac:dyDescent="0.2">
      <c r="U952" s="87"/>
      <c r="V952" s="87" t="s">
        <v>43</v>
      </c>
      <c r="W952" s="164"/>
      <c r="X952" s="87"/>
      <c r="AH952" s="122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</row>
    <row r="953" spans="21:55" ht="12.75" x14ac:dyDescent="0.2">
      <c r="U953" s="87"/>
      <c r="V953" s="87" t="s">
        <v>44</v>
      </c>
      <c r="W953" s="87"/>
      <c r="X953" s="87"/>
      <c r="AH953" s="122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</row>
    <row r="954" spans="21:55" ht="12.75" x14ac:dyDescent="0.2">
      <c r="U954" s="87"/>
      <c r="V954" s="87"/>
      <c r="W954" s="87"/>
      <c r="X954" s="87"/>
      <c r="AH954" s="122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</row>
    <row r="955" spans="21:55" ht="12.75" x14ac:dyDescent="0.2">
      <c r="U955" s="87">
        <v>42</v>
      </c>
      <c r="V955" s="87" t="s">
        <v>17</v>
      </c>
      <c r="W955" s="87"/>
      <c r="X955" s="87"/>
      <c r="AH955" s="122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</row>
    <row r="956" spans="21:55" ht="12.75" x14ac:dyDescent="0.2">
      <c r="U956" s="87"/>
      <c r="V956" s="87" t="s">
        <v>18</v>
      </c>
      <c r="W956" s="87"/>
      <c r="X956" s="87"/>
      <c r="AH956" s="122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</row>
    <row r="957" spans="21:55" ht="12.75" x14ac:dyDescent="0.2">
      <c r="U957" s="87"/>
      <c r="V957" s="87" t="s">
        <v>20</v>
      </c>
      <c r="W957" s="87"/>
      <c r="X957" s="87"/>
      <c r="AH957" s="122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</row>
    <row r="958" spans="21:55" ht="12.75" x14ac:dyDescent="0.2">
      <c r="U958" s="87"/>
      <c r="V958" s="87" t="s">
        <v>22</v>
      </c>
      <c r="W958" s="87"/>
      <c r="X958" s="87"/>
      <c r="AH958" s="122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</row>
    <row r="959" spans="21:55" ht="12.75" x14ac:dyDescent="0.2">
      <c r="U959" s="87"/>
      <c r="V959" s="87" t="s">
        <v>24</v>
      </c>
      <c r="W959" s="87"/>
      <c r="X959" s="87"/>
      <c r="AH959" s="122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</row>
    <row r="960" spans="21:55" ht="12.75" x14ac:dyDescent="0.2">
      <c r="U960" s="87"/>
      <c r="V960" s="87" t="s">
        <v>25</v>
      </c>
      <c r="W960" s="87"/>
      <c r="X960" s="87"/>
      <c r="AH960" s="122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</row>
    <row r="961" spans="21:55" ht="12.75" x14ac:dyDescent="0.2">
      <c r="U961" s="87"/>
      <c r="V961" s="87" t="s">
        <v>26</v>
      </c>
      <c r="W961" s="87"/>
      <c r="X961" s="87"/>
      <c r="AH961" s="122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</row>
    <row r="962" spans="21:55" ht="12.75" x14ac:dyDescent="0.2">
      <c r="U962" s="87"/>
      <c r="V962" s="87" t="s">
        <v>27</v>
      </c>
      <c r="W962" s="87"/>
      <c r="X962" s="87"/>
      <c r="AH962" s="122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</row>
    <row r="963" spans="21:55" ht="12.75" x14ac:dyDescent="0.2">
      <c r="U963" s="87"/>
      <c r="V963" s="87" t="s">
        <v>28</v>
      </c>
      <c r="W963" s="87"/>
      <c r="X963" s="87"/>
      <c r="AH963" s="122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</row>
    <row r="964" spans="21:55" ht="12.75" x14ac:dyDescent="0.2">
      <c r="U964" s="87"/>
      <c r="V964" s="87" t="s">
        <v>29</v>
      </c>
      <c r="W964" s="87"/>
      <c r="X964" s="87"/>
      <c r="AH964" s="122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</row>
    <row r="965" spans="21:55" ht="12.75" x14ac:dyDescent="0.2">
      <c r="U965" s="87"/>
      <c r="V965" s="87" t="s">
        <v>30</v>
      </c>
      <c r="W965" s="87"/>
      <c r="X965" s="87"/>
      <c r="AH965" s="122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</row>
    <row r="966" spans="21:55" ht="12.75" x14ac:dyDescent="0.2">
      <c r="U966" s="87"/>
      <c r="V966" s="87" t="s">
        <v>31</v>
      </c>
      <c r="W966" s="87"/>
      <c r="X966" s="87"/>
      <c r="AH966" s="122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</row>
    <row r="967" spans="21:55" ht="12.75" x14ac:dyDescent="0.2">
      <c r="U967" s="87"/>
      <c r="V967" s="87" t="s">
        <v>32</v>
      </c>
      <c r="W967" s="87"/>
      <c r="X967" s="87"/>
      <c r="AH967" s="122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</row>
    <row r="968" spans="21:55" ht="12.75" x14ac:dyDescent="0.2">
      <c r="U968" s="87"/>
      <c r="V968" s="87" t="s">
        <v>33</v>
      </c>
      <c r="W968" s="87"/>
      <c r="X968" s="87"/>
      <c r="AH968" s="122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</row>
    <row r="969" spans="21:55" ht="12.75" x14ac:dyDescent="0.2">
      <c r="U969" s="87"/>
      <c r="V969" s="87" t="s">
        <v>35</v>
      </c>
      <c r="W969" s="87"/>
      <c r="X969" s="87"/>
      <c r="AH969" s="122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</row>
    <row r="970" spans="21:55" ht="12.75" x14ac:dyDescent="0.2">
      <c r="U970" s="87"/>
      <c r="V970" s="87" t="s">
        <v>37</v>
      </c>
      <c r="W970" s="164"/>
      <c r="X970" s="87"/>
      <c r="AH970" s="122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</row>
    <row r="971" spans="21:55" ht="12.75" x14ac:dyDescent="0.2">
      <c r="U971" s="87"/>
      <c r="V971" s="87" t="s">
        <v>39</v>
      </c>
      <c r="W971" s="87"/>
      <c r="X971" s="87"/>
      <c r="AH971" s="122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</row>
    <row r="972" spans="21:55" ht="12.75" x14ac:dyDescent="0.2">
      <c r="U972" s="87"/>
      <c r="V972" s="87" t="s">
        <v>41</v>
      </c>
      <c r="W972" s="87"/>
      <c r="X972" s="87"/>
      <c r="AH972" s="122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</row>
    <row r="973" spans="21:55" ht="12.75" x14ac:dyDescent="0.2">
      <c r="U973" s="87"/>
      <c r="V973" s="87" t="s">
        <v>42</v>
      </c>
      <c r="W973" s="87"/>
      <c r="X973" s="87"/>
      <c r="AH973" s="122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</row>
    <row r="974" spans="21:55" ht="12.75" x14ac:dyDescent="0.2">
      <c r="U974" s="87"/>
      <c r="V974" s="87" t="s">
        <v>43</v>
      </c>
      <c r="W974" s="164"/>
      <c r="X974" s="87"/>
      <c r="AH974" s="122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</row>
    <row r="975" spans="21:55" ht="12.75" x14ac:dyDescent="0.2">
      <c r="U975" s="87"/>
      <c r="V975" s="87" t="s">
        <v>44</v>
      </c>
      <c r="W975" s="87"/>
      <c r="X975" s="87"/>
      <c r="AH975" s="122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</row>
    <row r="976" spans="21:55" ht="12.75" x14ac:dyDescent="0.2">
      <c r="U976" s="87"/>
      <c r="V976" s="87"/>
      <c r="W976" s="87"/>
      <c r="X976" s="87"/>
      <c r="AH976" s="122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</row>
    <row r="977" spans="21:55" ht="12.75" x14ac:dyDescent="0.2">
      <c r="U977" s="87">
        <v>43</v>
      </c>
      <c r="V977" s="87" t="s">
        <v>17</v>
      </c>
      <c r="W977" s="87"/>
      <c r="X977" s="87"/>
      <c r="AH977" s="122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</row>
    <row r="978" spans="21:55" ht="12.75" x14ac:dyDescent="0.2">
      <c r="U978" s="87"/>
      <c r="V978" s="87" t="s">
        <v>18</v>
      </c>
      <c r="W978" s="87"/>
      <c r="X978" s="87"/>
      <c r="AH978" s="122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</row>
    <row r="979" spans="21:55" ht="12.75" x14ac:dyDescent="0.2">
      <c r="U979" s="87"/>
      <c r="V979" s="87" t="s">
        <v>20</v>
      </c>
      <c r="W979" s="87"/>
      <c r="X979" s="87"/>
      <c r="AH979" s="122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</row>
    <row r="980" spans="21:55" ht="12.75" x14ac:dyDescent="0.2">
      <c r="U980" s="87"/>
      <c r="V980" s="87" t="s">
        <v>22</v>
      </c>
      <c r="W980" s="87"/>
      <c r="X980" s="87"/>
      <c r="AH980" s="122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</row>
    <row r="981" spans="21:55" ht="12.75" x14ac:dyDescent="0.2">
      <c r="U981" s="87"/>
      <c r="V981" s="87" t="s">
        <v>24</v>
      </c>
      <c r="W981" s="87"/>
      <c r="X981" s="87"/>
      <c r="AH981" s="122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</row>
    <row r="982" spans="21:55" ht="12.75" x14ac:dyDescent="0.2">
      <c r="U982" s="87"/>
      <c r="V982" s="87" t="s">
        <v>25</v>
      </c>
      <c r="W982" s="87"/>
      <c r="X982" s="87"/>
      <c r="AH982" s="122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</row>
    <row r="983" spans="21:55" ht="12.75" x14ac:dyDescent="0.2">
      <c r="U983" s="87"/>
      <c r="V983" s="87" t="s">
        <v>26</v>
      </c>
      <c r="W983" s="87"/>
      <c r="X983" s="87"/>
      <c r="AH983" s="122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</row>
    <row r="984" spans="21:55" ht="12.75" x14ac:dyDescent="0.2">
      <c r="U984" s="87"/>
      <c r="V984" s="87" t="s">
        <v>27</v>
      </c>
      <c r="W984" s="87"/>
      <c r="X984" s="87"/>
      <c r="AH984" s="122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</row>
    <row r="985" spans="21:55" ht="12.75" x14ac:dyDescent="0.2">
      <c r="U985" s="87"/>
      <c r="V985" s="87" t="s">
        <v>28</v>
      </c>
      <c r="W985" s="87"/>
      <c r="X985" s="87"/>
      <c r="AH985" s="122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</row>
    <row r="986" spans="21:55" ht="12.75" x14ac:dyDescent="0.2">
      <c r="U986" s="87"/>
      <c r="V986" s="87" t="s">
        <v>29</v>
      </c>
      <c r="W986" s="87"/>
      <c r="X986" s="87"/>
      <c r="AH986" s="122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</row>
    <row r="987" spans="21:55" ht="12.75" x14ac:dyDescent="0.2">
      <c r="U987" s="87"/>
      <c r="V987" s="87" t="s">
        <v>30</v>
      </c>
      <c r="W987" s="87"/>
      <c r="X987" s="87"/>
      <c r="AH987" s="122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</row>
    <row r="988" spans="21:55" ht="12.75" x14ac:dyDescent="0.2">
      <c r="U988" s="87"/>
      <c r="V988" s="87" t="s">
        <v>31</v>
      </c>
      <c r="W988" s="87"/>
      <c r="X988" s="87"/>
      <c r="AH988" s="122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</row>
    <row r="989" spans="21:55" ht="12.75" x14ac:dyDescent="0.2">
      <c r="U989" s="87"/>
      <c r="V989" s="87" t="s">
        <v>32</v>
      </c>
      <c r="W989" s="87"/>
      <c r="X989" s="87"/>
      <c r="AH989" s="122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</row>
    <row r="990" spans="21:55" ht="12.75" x14ac:dyDescent="0.2">
      <c r="U990" s="87"/>
      <c r="V990" s="87" t="s">
        <v>33</v>
      </c>
      <c r="W990" s="87"/>
      <c r="X990" s="87"/>
      <c r="AH990" s="122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</row>
    <row r="991" spans="21:55" ht="12.75" x14ac:dyDescent="0.2">
      <c r="U991" s="87"/>
      <c r="V991" s="87" t="s">
        <v>35</v>
      </c>
      <c r="W991" s="87"/>
      <c r="X991" s="87"/>
      <c r="AH991" s="122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</row>
    <row r="992" spans="21:55" ht="12.75" x14ac:dyDescent="0.2">
      <c r="U992" s="87"/>
      <c r="V992" s="87" t="s">
        <v>37</v>
      </c>
      <c r="W992" s="164"/>
      <c r="X992" s="87"/>
      <c r="AH992" s="122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</row>
    <row r="993" spans="21:55" ht="12.75" x14ac:dyDescent="0.2">
      <c r="U993" s="87"/>
      <c r="V993" s="87" t="s">
        <v>39</v>
      </c>
      <c r="W993" s="87"/>
      <c r="X993" s="87"/>
      <c r="AH993" s="122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</row>
    <row r="994" spans="21:55" ht="12.75" x14ac:dyDescent="0.2">
      <c r="U994" s="87"/>
      <c r="V994" s="87" t="s">
        <v>41</v>
      </c>
      <c r="W994" s="87"/>
      <c r="X994" s="87"/>
      <c r="AH994" s="122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</row>
    <row r="995" spans="21:55" ht="12.75" x14ac:dyDescent="0.2">
      <c r="U995" s="87"/>
      <c r="V995" s="87" t="s">
        <v>42</v>
      </c>
      <c r="W995" s="87"/>
      <c r="X995" s="87"/>
      <c r="AH995" s="122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</row>
    <row r="996" spans="21:55" ht="12.75" x14ac:dyDescent="0.2">
      <c r="U996" s="87"/>
      <c r="V996" s="87" t="s">
        <v>43</v>
      </c>
      <c r="W996" s="164"/>
      <c r="X996" s="87"/>
      <c r="AH996" s="122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</row>
    <row r="997" spans="21:55" ht="12.75" x14ac:dyDescent="0.2">
      <c r="U997" s="87"/>
      <c r="V997" s="87" t="s">
        <v>44</v>
      </c>
      <c r="W997" s="87"/>
      <c r="X997" s="87"/>
      <c r="AH997" s="122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</row>
    <row r="998" spans="21:55" ht="12.75" x14ac:dyDescent="0.2">
      <c r="U998" s="87"/>
      <c r="V998" s="87"/>
      <c r="W998" s="87"/>
      <c r="X998" s="87"/>
      <c r="AH998" s="122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</row>
    <row r="999" spans="21:55" ht="12.75" x14ac:dyDescent="0.2">
      <c r="U999" s="87">
        <v>44</v>
      </c>
      <c r="V999" s="87" t="s">
        <v>17</v>
      </c>
      <c r="W999" s="87"/>
      <c r="X999" s="87"/>
      <c r="AH999" s="122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</row>
    <row r="1000" spans="21:55" ht="12.75" x14ac:dyDescent="0.2">
      <c r="U1000" s="87"/>
      <c r="V1000" s="87" t="s">
        <v>18</v>
      </c>
      <c r="W1000" s="87"/>
      <c r="X1000" s="87"/>
      <c r="AH1000" s="122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</row>
    <row r="1001" spans="21:55" ht="12.75" x14ac:dyDescent="0.2">
      <c r="U1001" s="87"/>
      <c r="V1001" s="87" t="s">
        <v>20</v>
      </c>
      <c r="W1001" s="87"/>
      <c r="X1001" s="87"/>
      <c r="AH1001" s="122"/>
      <c r="AI1001" s="159"/>
      <c r="AJ1001" s="159"/>
      <c r="AK1001" s="159"/>
      <c r="AL1001" s="159"/>
      <c r="AM1001" s="159"/>
      <c r="AN1001" s="159"/>
      <c r="AO1001" s="159"/>
      <c r="AP1001" s="159"/>
      <c r="AQ1001" s="159"/>
      <c r="AR1001" s="159"/>
      <c r="AS1001" s="159"/>
      <c r="AT1001" s="159"/>
      <c r="AU1001" s="159"/>
      <c r="AV1001" s="159"/>
      <c r="AW1001" s="159"/>
      <c r="AX1001" s="159"/>
      <c r="AY1001" s="159"/>
      <c r="AZ1001" s="159"/>
      <c r="BA1001" s="159"/>
      <c r="BB1001" s="159"/>
      <c r="BC1001" s="159"/>
    </row>
    <row r="1002" spans="21:55" ht="12.75" x14ac:dyDescent="0.2">
      <c r="U1002" s="87"/>
      <c r="V1002" s="87" t="s">
        <v>22</v>
      </c>
      <c r="W1002" s="87"/>
      <c r="X1002" s="87"/>
      <c r="AH1002" s="122"/>
      <c r="AI1002" s="159"/>
      <c r="AJ1002" s="159"/>
      <c r="AK1002" s="159"/>
      <c r="AL1002" s="159"/>
      <c r="AM1002" s="159"/>
      <c r="AN1002" s="159"/>
      <c r="AO1002" s="159"/>
      <c r="AP1002" s="159"/>
      <c r="AQ1002" s="159"/>
      <c r="AR1002" s="159"/>
      <c r="AS1002" s="159"/>
      <c r="AT1002" s="159"/>
      <c r="AU1002" s="159"/>
      <c r="AV1002" s="159"/>
      <c r="AW1002" s="159"/>
      <c r="AX1002" s="159"/>
      <c r="AY1002" s="159"/>
      <c r="AZ1002" s="159"/>
      <c r="BA1002" s="159"/>
      <c r="BB1002" s="159"/>
      <c r="BC1002" s="159"/>
    </row>
    <row r="1003" spans="21:55" ht="12.75" x14ac:dyDescent="0.2">
      <c r="U1003" s="87"/>
      <c r="V1003" s="87" t="s">
        <v>24</v>
      </c>
      <c r="W1003" s="87"/>
      <c r="X1003" s="87"/>
      <c r="AH1003" s="122"/>
      <c r="AI1003" s="159"/>
      <c r="AJ1003" s="159"/>
      <c r="AK1003" s="159"/>
      <c r="AL1003" s="159"/>
      <c r="AM1003" s="159"/>
      <c r="AN1003" s="159"/>
      <c r="AO1003" s="159"/>
      <c r="AP1003" s="159"/>
      <c r="AQ1003" s="159"/>
      <c r="AR1003" s="159"/>
      <c r="AS1003" s="159"/>
      <c r="AT1003" s="159"/>
      <c r="AU1003" s="159"/>
      <c r="AV1003" s="159"/>
      <c r="AW1003" s="159"/>
      <c r="AX1003" s="159"/>
      <c r="AY1003" s="159"/>
      <c r="AZ1003" s="159"/>
      <c r="BA1003" s="159"/>
      <c r="BB1003" s="159"/>
      <c r="BC1003" s="159"/>
    </row>
    <row r="1004" spans="21:55" ht="12.75" x14ac:dyDescent="0.2">
      <c r="U1004" s="87"/>
      <c r="V1004" s="87" t="s">
        <v>25</v>
      </c>
      <c r="W1004" s="87"/>
      <c r="X1004" s="87"/>
      <c r="AH1004" s="122"/>
      <c r="AI1004" s="159"/>
      <c r="AJ1004" s="159"/>
      <c r="AK1004" s="159"/>
      <c r="AL1004" s="159"/>
      <c r="AM1004" s="159"/>
      <c r="AN1004" s="159"/>
      <c r="AO1004" s="159"/>
      <c r="AP1004" s="159"/>
      <c r="AQ1004" s="159"/>
      <c r="AR1004" s="159"/>
      <c r="AS1004" s="159"/>
      <c r="AT1004" s="159"/>
      <c r="AU1004" s="159"/>
      <c r="AV1004" s="159"/>
      <c r="AW1004" s="159"/>
      <c r="AX1004" s="159"/>
      <c r="AY1004" s="159"/>
      <c r="AZ1004" s="159"/>
      <c r="BA1004" s="159"/>
      <c r="BB1004" s="159"/>
      <c r="BC1004" s="159"/>
    </row>
    <row r="1005" spans="21:55" ht="12.75" x14ac:dyDescent="0.2">
      <c r="U1005" s="87"/>
      <c r="V1005" s="87" t="s">
        <v>26</v>
      </c>
      <c r="W1005" s="87"/>
      <c r="X1005" s="87"/>
      <c r="AH1005" s="122"/>
      <c r="AI1005" s="159"/>
      <c r="AJ1005" s="159"/>
      <c r="AK1005" s="159"/>
      <c r="AL1005" s="159"/>
      <c r="AM1005" s="159"/>
      <c r="AN1005" s="159"/>
      <c r="AO1005" s="159"/>
      <c r="AP1005" s="159"/>
      <c r="AQ1005" s="159"/>
      <c r="AR1005" s="159"/>
      <c r="AS1005" s="159"/>
      <c r="AT1005" s="159"/>
      <c r="AU1005" s="159"/>
      <c r="AV1005" s="159"/>
      <c r="AW1005" s="159"/>
      <c r="AX1005" s="159"/>
      <c r="AY1005" s="159"/>
      <c r="AZ1005" s="159"/>
      <c r="BA1005" s="159"/>
      <c r="BB1005" s="159"/>
      <c r="BC1005" s="159"/>
    </row>
    <row r="1006" spans="21:55" ht="12.75" x14ac:dyDescent="0.2">
      <c r="U1006" s="87"/>
      <c r="V1006" s="87" t="s">
        <v>27</v>
      </c>
      <c r="W1006" s="87"/>
      <c r="X1006" s="87"/>
      <c r="AH1006" s="122"/>
      <c r="AI1006" s="159"/>
      <c r="AJ1006" s="159"/>
      <c r="AK1006" s="159"/>
      <c r="AL1006" s="159"/>
      <c r="AM1006" s="159"/>
      <c r="AN1006" s="159"/>
      <c r="AO1006" s="159"/>
      <c r="AP1006" s="159"/>
      <c r="AQ1006" s="159"/>
      <c r="AR1006" s="159"/>
      <c r="AS1006" s="159"/>
      <c r="AT1006" s="159"/>
      <c r="AU1006" s="159"/>
      <c r="AV1006" s="159"/>
      <c r="AW1006" s="159"/>
      <c r="AX1006" s="159"/>
      <c r="AY1006" s="159"/>
      <c r="AZ1006" s="159"/>
      <c r="BA1006" s="159"/>
      <c r="BB1006" s="159"/>
      <c r="BC1006" s="159"/>
    </row>
    <row r="1007" spans="21:55" ht="12.75" x14ac:dyDescent="0.2">
      <c r="U1007" s="87"/>
      <c r="V1007" s="87" t="s">
        <v>28</v>
      </c>
      <c r="W1007" s="87"/>
      <c r="X1007" s="87"/>
      <c r="AH1007" s="122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</row>
    <row r="1008" spans="21:55" ht="12.75" x14ac:dyDescent="0.2">
      <c r="U1008" s="87"/>
      <c r="V1008" s="87" t="s">
        <v>29</v>
      </c>
      <c r="W1008" s="87"/>
      <c r="X1008" s="87"/>
      <c r="AH1008" s="122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</row>
    <row r="1009" spans="21:55" ht="12.75" x14ac:dyDescent="0.2">
      <c r="U1009" s="87"/>
      <c r="V1009" s="87" t="s">
        <v>30</v>
      </c>
      <c r="W1009" s="87"/>
      <c r="X1009" s="87"/>
      <c r="AH1009" s="122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</row>
    <row r="1010" spans="21:55" ht="12.75" x14ac:dyDescent="0.2">
      <c r="U1010" s="87"/>
      <c r="V1010" s="87" t="s">
        <v>31</v>
      </c>
      <c r="W1010" s="87"/>
      <c r="X1010" s="87"/>
      <c r="AH1010" s="122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</row>
    <row r="1011" spans="21:55" ht="12.75" x14ac:dyDescent="0.2">
      <c r="U1011" s="87"/>
      <c r="V1011" s="87" t="s">
        <v>32</v>
      </c>
      <c r="W1011" s="87"/>
      <c r="X1011" s="87"/>
      <c r="AH1011" s="122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</row>
    <row r="1012" spans="21:55" ht="12.75" x14ac:dyDescent="0.2">
      <c r="U1012" s="87"/>
      <c r="V1012" s="87" t="s">
        <v>33</v>
      </c>
      <c r="W1012" s="87"/>
      <c r="X1012" s="87"/>
      <c r="AH1012" s="122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</row>
    <row r="1013" spans="21:55" ht="12.75" x14ac:dyDescent="0.2">
      <c r="U1013" s="87"/>
      <c r="V1013" s="87" t="s">
        <v>35</v>
      </c>
      <c r="W1013" s="87"/>
      <c r="X1013" s="87"/>
      <c r="AH1013" s="122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</row>
    <row r="1014" spans="21:55" ht="12.75" x14ac:dyDescent="0.2">
      <c r="U1014" s="87"/>
      <c r="V1014" s="87" t="s">
        <v>37</v>
      </c>
      <c r="W1014" s="164"/>
      <c r="X1014" s="87"/>
      <c r="AH1014" s="122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</row>
    <row r="1015" spans="21:55" ht="12.75" x14ac:dyDescent="0.2">
      <c r="U1015" s="87"/>
      <c r="V1015" s="87" t="s">
        <v>39</v>
      </c>
      <c r="W1015" s="87"/>
      <c r="X1015" s="87"/>
      <c r="AH1015" s="122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</row>
    <row r="1016" spans="21:55" ht="12.75" x14ac:dyDescent="0.2">
      <c r="U1016" s="87"/>
      <c r="V1016" s="87" t="s">
        <v>41</v>
      </c>
      <c r="W1016" s="87"/>
      <c r="X1016" s="87"/>
      <c r="AH1016" s="122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</row>
    <row r="1017" spans="21:55" ht="12.75" x14ac:dyDescent="0.2">
      <c r="U1017" s="87"/>
      <c r="V1017" s="87" t="s">
        <v>42</v>
      </c>
      <c r="W1017" s="87"/>
      <c r="X1017" s="87"/>
      <c r="AH1017" s="122"/>
      <c r="AI1017" s="159"/>
      <c r="AJ1017" s="159"/>
      <c r="AK1017" s="159"/>
      <c r="AL1017" s="159"/>
      <c r="AM1017" s="159"/>
      <c r="AN1017" s="159"/>
      <c r="AO1017" s="159"/>
      <c r="AP1017" s="159"/>
      <c r="AQ1017" s="159"/>
      <c r="AR1017" s="159"/>
      <c r="AS1017" s="159"/>
      <c r="AT1017" s="159"/>
      <c r="AU1017" s="159"/>
      <c r="AV1017" s="159"/>
      <c r="AW1017" s="159"/>
      <c r="AX1017" s="159"/>
      <c r="AY1017" s="159"/>
      <c r="AZ1017" s="159"/>
      <c r="BA1017" s="159"/>
      <c r="BB1017" s="159"/>
      <c r="BC1017" s="159"/>
    </row>
    <row r="1018" spans="21:55" ht="12.75" x14ac:dyDescent="0.2">
      <c r="U1018" s="87"/>
      <c r="V1018" s="87" t="s">
        <v>43</v>
      </c>
      <c r="W1018" s="164"/>
      <c r="X1018" s="87"/>
      <c r="AH1018" s="122"/>
      <c r="AI1018" s="159"/>
      <c r="AJ1018" s="159"/>
      <c r="AK1018" s="159"/>
      <c r="AL1018" s="159"/>
      <c r="AM1018" s="159"/>
      <c r="AN1018" s="159"/>
      <c r="AO1018" s="159"/>
      <c r="AP1018" s="159"/>
      <c r="AQ1018" s="159"/>
      <c r="AR1018" s="159"/>
      <c r="AS1018" s="159"/>
      <c r="AT1018" s="159"/>
      <c r="AU1018" s="159"/>
      <c r="AV1018" s="159"/>
      <c r="AW1018" s="159"/>
      <c r="AX1018" s="159"/>
      <c r="AY1018" s="159"/>
      <c r="AZ1018" s="159"/>
      <c r="BA1018" s="159"/>
      <c r="BB1018" s="159"/>
      <c r="BC1018" s="159"/>
    </row>
    <row r="1019" spans="21:55" ht="12.75" x14ac:dyDescent="0.2">
      <c r="U1019" s="87"/>
      <c r="V1019" s="87" t="s">
        <v>44</v>
      </c>
      <c r="W1019" s="87"/>
      <c r="X1019" s="87"/>
      <c r="AH1019" s="122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59"/>
      <c r="AJ1019" s="159"/>
      <c r="AK1019" s="159"/>
      <c r="AL1019" s="159"/>
      <c r="AM1019" s="159"/>
      <c r="AN1019" s="159"/>
      <c r="AO1019" s="159"/>
      <c r="AP1019" s="159"/>
      <c r="AQ1019" s="159"/>
      <c r="AR1019" s="159"/>
      <c r="AS1019" s="159"/>
      <c r="AT1019" s="159"/>
      <c r="AU1019" s="159"/>
      <c r="AV1019" s="159"/>
      <c r="AW1019" s="159"/>
      <c r="AX1019" s="159"/>
      <c r="AY1019" s="159"/>
      <c r="AZ1019" s="159"/>
      <c r="BA1019" s="159"/>
      <c r="BB1019" s="159"/>
      <c r="BC1019" s="159"/>
    </row>
    <row r="1020" spans="21:55" ht="12.75" x14ac:dyDescent="0.2">
      <c r="U1020" s="87"/>
      <c r="V1020" s="87"/>
      <c r="W1020" s="87"/>
      <c r="X1020" s="87"/>
      <c r="AH1020" s="165" t="e">
        <f>#REF!</f>
        <v>#REF!</v>
      </c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  <c r="AZ1020" s="166"/>
      <c r="BA1020" s="166"/>
      <c r="BB1020" s="166"/>
      <c r="BC1020" s="166"/>
    </row>
    <row r="1021" spans="21:55" ht="12.75" x14ac:dyDescent="0.2">
      <c r="U1021" s="87">
        <v>45</v>
      </c>
      <c r="V1021" s="87" t="s">
        <v>17</v>
      </c>
      <c r="W1021" s="87"/>
      <c r="X1021" s="87"/>
      <c r="AH1021" s="122"/>
      <c r="AI1021" s="159"/>
      <c r="AJ1021" s="159"/>
      <c r="AK1021" s="159"/>
      <c r="AL1021" s="159"/>
      <c r="AM1021" s="159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</row>
    <row r="1022" spans="21:55" ht="12.75" x14ac:dyDescent="0.2">
      <c r="U1022" s="87"/>
      <c r="V1022" s="87" t="s">
        <v>18</v>
      </c>
      <c r="W1022" s="87"/>
      <c r="X1022" s="87"/>
      <c r="AH1022" s="122"/>
      <c r="AI1022" s="159"/>
      <c r="AJ1022" s="159"/>
      <c r="AK1022" s="159"/>
      <c r="AL1022" s="159"/>
      <c r="AM1022" s="159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</row>
    <row r="1023" spans="21:55" ht="12.75" x14ac:dyDescent="0.2">
      <c r="U1023" s="87"/>
      <c r="V1023" s="87" t="s">
        <v>20</v>
      </c>
      <c r="W1023" s="87"/>
      <c r="X1023" s="87"/>
      <c r="AH1023" s="122"/>
      <c r="AI1023" s="159"/>
      <c r="AJ1023" s="159"/>
      <c r="AK1023" s="159"/>
      <c r="AL1023" s="159"/>
      <c r="AM1023" s="159"/>
      <c r="AN1023" s="159"/>
      <c r="AO1023" s="159"/>
      <c r="AP1023" s="159"/>
      <c r="AQ1023" s="159"/>
      <c r="AR1023" s="159"/>
      <c r="AS1023" s="159"/>
      <c r="AT1023" s="159"/>
      <c r="AU1023" s="159"/>
      <c r="AV1023" s="159"/>
      <c r="AW1023" s="159"/>
      <c r="AX1023" s="159"/>
      <c r="AY1023" s="159"/>
      <c r="AZ1023" s="159"/>
      <c r="BA1023" s="159"/>
      <c r="BB1023" s="159"/>
      <c r="BC1023" s="159"/>
    </row>
    <row r="1024" spans="21:55" ht="12.75" x14ac:dyDescent="0.2">
      <c r="U1024" s="87"/>
      <c r="V1024" s="87" t="s">
        <v>22</v>
      </c>
      <c r="W1024" s="87"/>
      <c r="X1024" s="87"/>
      <c r="AH1024" s="122"/>
      <c r="AI1024" s="159"/>
      <c r="AJ1024" s="159"/>
      <c r="AK1024" s="159"/>
      <c r="AL1024" s="159"/>
      <c r="AM1024" s="159"/>
      <c r="AN1024" s="159"/>
      <c r="AO1024" s="159"/>
      <c r="AP1024" s="159"/>
      <c r="AQ1024" s="159"/>
      <c r="AR1024" s="159"/>
      <c r="AS1024" s="159"/>
      <c r="AT1024" s="159"/>
      <c r="AU1024" s="159"/>
      <c r="AV1024" s="159"/>
      <c r="AW1024" s="159"/>
      <c r="AX1024" s="159"/>
      <c r="AY1024" s="159"/>
      <c r="AZ1024" s="159"/>
      <c r="BA1024" s="159"/>
      <c r="BB1024" s="159"/>
      <c r="BC1024" s="159"/>
    </row>
    <row r="1025" spans="21:55" ht="12.75" x14ac:dyDescent="0.2">
      <c r="U1025" s="87"/>
      <c r="V1025" s="87" t="s">
        <v>24</v>
      </c>
      <c r="W1025" s="87"/>
      <c r="X1025" s="87"/>
      <c r="AH1025" s="122"/>
      <c r="AI1025" s="159"/>
      <c r="AJ1025" s="159"/>
      <c r="AK1025" s="159"/>
      <c r="AL1025" s="159"/>
      <c r="AM1025" s="159"/>
      <c r="AN1025" s="159"/>
      <c r="AO1025" s="159"/>
      <c r="AP1025" s="159"/>
      <c r="AQ1025" s="159"/>
      <c r="AR1025" s="159"/>
      <c r="AS1025" s="159"/>
      <c r="AT1025" s="159"/>
      <c r="AU1025" s="159"/>
      <c r="AV1025" s="159"/>
      <c r="AW1025" s="159"/>
      <c r="AX1025" s="159"/>
      <c r="AY1025" s="159"/>
      <c r="AZ1025" s="159"/>
      <c r="BA1025" s="159"/>
      <c r="BB1025" s="159"/>
      <c r="BC1025" s="159"/>
    </row>
    <row r="1026" spans="21:55" ht="12.75" x14ac:dyDescent="0.2">
      <c r="U1026" s="87"/>
      <c r="V1026" s="87" t="s">
        <v>25</v>
      </c>
      <c r="W1026" s="87"/>
      <c r="X1026" s="87"/>
      <c r="AH1026" s="122"/>
      <c r="AI1026" s="159"/>
      <c r="AJ1026" s="159"/>
      <c r="AK1026" s="159"/>
      <c r="AL1026" s="159"/>
      <c r="AM1026" s="159"/>
      <c r="AN1026" s="159"/>
      <c r="AO1026" s="159"/>
      <c r="AP1026" s="159"/>
      <c r="AQ1026" s="159"/>
      <c r="AR1026" s="159"/>
      <c r="AS1026" s="159"/>
      <c r="AT1026" s="159"/>
      <c r="AU1026" s="159"/>
      <c r="AV1026" s="159"/>
      <c r="AW1026" s="159"/>
      <c r="AX1026" s="159"/>
      <c r="AY1026" s="159"/>
      <c r="AZ1026" s="159"/>
      <c r="BA1026" s="159"/>
      <c r="BB1026" s="159"/>
      <c r="BC1026" s="159"/>
    </row>
    <row r="1027" spans="21:55" ht="12.75" x14ac:dyDescent="0.2">
      <c r="U1027" s="87"/>
      <c r="V1027" s="87" t="s">
        <v>26</v>
      </c>
      <c r="W1027" s="87"/>
      <c r="X1027" s="87"/>
      <c r="AH1027" s="122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</row>
    <row r="1028" spans="21:55" ht="12.75" x14ac:dyDescent="0.2">
      <c r="U1028" s="87"/>
      <c r="V1028" s="87" t="s">
        <v>27</v>
      </c>
      <c r="W1028" s="87"/>
      <c r="X1028" s="87"/>
      <c r="AH1028" s="122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159"/>
      <c r="AX1028" s="159"/>
      <c r="AY1028" s="159"/>
      <c r="AZ1028" s="159"/>
      <c r="BA1028" s="159"/>
      <c r="BB1028" s="159"/>
      <c r="BC1028" s="159"/>
    </row>
    <row r="1029" spans="21:55" ht="12.75" x14ac:dyDescent="0.2">
      <c r="U1029" s="87"/>
      <c r="V1029" s="87" t="s">
        <v>28</v>
      </c>
      <c r="W1029" s="87"/>
      <c r="X1029" s="87"/>
      <c r="AH1029" s="122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159"/>
      <c r="AX1029" s="159"/>
      <c r="AY1029" s="159"/>
      <c r="AZ1029" s="159"/>
      <c r="BA1029" s="159"/>
      <c r="BB1029" s="159"/>
      <c r="BC1029" s="159"/>
    </row>
    <row r="1030" spans="21:55" ht="12.75" x14ac:dyDescent="0.2">
      <c r="U1030" s="87"/>
      <c r="V1030" s="87" t="s">
        <v>29</v>
      </c>
      <c r="W1030" s="87"/>
      <c r="X1030" s="87"/>
      <c r="AH1030" s="122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159"/>
      <c r="AX1030" s="159"/>
      <c r="AY1030" s="159"/>
      <c r="AZ1030" s="159"/>
      <c r="BA1030" s="159"/>
      <c r="BB1030" s="159"/>
      <c r="BC1030" s="159"/>
    </row>
    <row r="1031" spans="21:55" ht="12.75" x14ac:dyDescent="0.2">
      <c r="U1031" s="87"/>
      <c r="V1031" s="87" t="s">
        <v>30</v>
      </c>
      <c r="W1031" s="87"/>
      <c r="X1031" s="87"/>
      <c r="AH1031" s="122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159"/>
      <c r="AX1031" s="159"/>
      <c r="AY1031" s="159"/>
      <c r="AZ1031" s="159"/>
      <c r="BA1031" s="159"/>
      <c r="BB1031" s="159"/>
      <c r="BC1031" s="159"/>
    </row>
    <row r="1032" spans="21:55" ht="12.75" x14ac:dyDescent="0.2">
      <c r="U1032" s="87"/>
      <c r="V1032" s="87" t="s">
        <v>31</v>
      </c>
      <c r="W1032" s="87"/>
      <c r="X1032" s="87"/>
      <c r="AH1032" s="122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159"/>
      <c r="AX1032" s="159"/>
      <c r="AY1032" s="159"/>
      <c r="AZ1032" s="159"/>
      <c r="BA1032" s="159"/>
      <c r="BB1032" s="159"/>
      <c r="BC1032" s="159"/>
    </row>
    <row r="1033" spans="21:55" ht="12.75" x14ac:dyDescent="0.2">
      <c r="U1033" s="87"/>
      <c r="V1033" s="87" t="s">
        <v>32</v>
      </c>
      <c r="W1033" s="87"/>
      <c r="X1033" s="87"/>
      <c r="AH1033" s="122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159"/>
      <c r="AX1033" s="159"/>
      <c r="AY1033" s="159"/>
      <c r="AZ1033" s="159"/>
      <c r="BA1033" s="159"/>
      <c r="BB1033" s="159"/>
      <c r="BC1033" s="159"/>
    </row>
    <row r="1034" spans="21:55" ht="12.75" x14ac:dyDescent="0.2">
      <c r="U1034" s="87"/>
      <c r="V1034" s="87" t="s">
        <v>33</v>
      </c>
      <c r="W1034" s="87"/>
      <c r="X1034" s="87"/>
      <c r="AH1034" s="122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159"/>
      <c r="AX1034" s="159"/>
      <c r="AY1034" s="159"/>
      <c r="AZ1034" s="159"/>
      <c r="BA1034" s="159"/>
      <c r="BB1034" s="159"/>
      <c r="BC1034" s="159"/>
    </row>
    <row r="1035" spans="21:55" ht="12.75" x14ac:dyDescent="0.2">
      <c r="U1035" s="87"/>
      <c r="V1035" s="87" t="s">
        <v>35</v>
      </c>
      <c r="W1035" s="87"/>
      <c r="X1035" s="87"/>
      <c r="AH1035" s="122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159"/>
      <c r="AX1035" s="159"/>
      <c r="AY1035" s="159"/>
      <c r="AZ1035" s="159"/>
      <c r="BA1035" s="159"/>
      <c r="BB1035" s="159"/>
      <c r="BC1035" s="159"/>
    </row>
    <row r="1036" spans="21:55" ht="12.75" x14ac:dyDescent="0.2">
      <c r="U1036" s="87"/>
      <c r="V1036" s="87" t="s">
        <v>37</v>
      </c>
      <c r="W1036" s="164"/>
      <c r="X1036" s="87"/>
      <c r="AH1036" s="122"/>
      <c r="AI1036" s="159"/>
      <c r="AJ1036" s="159"/>
      <c r="AK1036" s="159"/>
      <c r="AL1036" s="159"/>
      <c r="AM1036" s="159"/>
      <c r="AN1036" s="159"/>
      <c r="AO1036" s="159"/>
      <c r="AP1036" s="159"/>
      <c r="AQ1036" s="159"/>
      <c r="AR1036" s="159"/>
      <c r="AS1036" s="159"/>
      <c r="AT1036" s="159"/>
      <c r="AU1036" s="159"/>
      <c r="AV1036" s="159"/>
      <c r="AW1036" s="159"/>
      <c r="AX1036" s="159"/>
      <c r="AY1036" s="159"/>
      <c r="AZ1036" s="159"/>
      <c r="BA1036" s="159"/>
      <c r="BB1036" s="159"/>
      <c r="BC1036" s="159"/>
    </row>
    <row r="1037" spans="21:55" ht="12.75" x14ac:dyDescent="0.2">
      <c r="U1037" s="87"/>
      <c r="V1037" s="87" t="s">
        <v>39</v>
      </c>
      <c r="W1037" s="87"/>
      <c r="X1037" s="87"/>
      <c r="AH1037" s="122"/>
      <c r="AI1037" s="159"/>
      <c r="AJ1037" s="159"/>
      <c r="AK1037" s="159"/>
      <c r="AL1037" s="159"/>
      <c r="AM1037" s="159"/>
      <c r="AN1037" s="159"/>
      <c r="AO1037" s="159"/>
      <c r="AP1037" s="159"/>
      <c r="AQ1037" s="159"/>
      <c r="AR1037" s="159"/>
      <c r="AS1037" s="159"/>
      <c r="AT1037" s="159"/>
      <c r="AU1037" s="159"/>
      <c r="AV1037" s="159"/>
      <c r="AW1037" s="159"/>
      <c r="AX1037" s="159"/>
      <c r="AY1037" s="159"/>
      <c r="AZ1037" s="159"/>
      <c r="BA1037" s="159"/>
      <c r="BB1037" s="159"/>
      <c r="BC1037" s="159"/>
    </row>
    <row r="1038" spans="21:55" ht="12.75" x14ac:dyDescent="0.2">
      <c r="U1038" s="87"/>
      <c r="V1038" s="87" t="s">
        <v>41</v>
      </c>
      <c r="W1038" s="87"/>
      <c r="X1038" s="87"/>
      <c r="AH1038" s="122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</row>
    <row r="1039" spans="21:55" ht="12.75" x14ac:dyDescent="0.2">
      <c r="U1039" s="87"/>
      <c r="V1039" s="87" t="s">
        <v>42</v>
      </c>
      <c r="W1039" s="87"/>
      <c r="X1039" s="87"/>
      <c r="AH1039" s="122"/>
      <c r="AI1039" s="159"/>
      <c r="AJ1039" s="159"/>
      <c r="AK1039" s="159"/>
      <c r="AL1039" s="159"/>
      <c r="AM1039" s="159"/>
      <c r="AN1039" s="159"/>
      <c r="AO1039" s="159"/>
      <c r="AP1039" s="159"/>
      <c r="AQ1039" s="159"/>
      <c r="AR1039" s="159"/>
      <c r="AS1039" s="159"/>
      <c r="AT1039" s="159"/>
      <c r="AU1039" s="159"/>
      <c r="AV1039" s="159"/>
      <c r="AW1039" s="159"/>
      <c r="AX1039" s="159"/>
      <c r="AY1039" s="159"/>
      <c r="AZ1039" s="159"/>
      <c r="BA1039" s="159"/>
      <c r="BB1039" s="159"/>
      <c r="BC1039" s="159"/>
    </row>
    <row r="1040" spans="21:55" ht="12.75" x14ac:dyDescent="0.2">
      <c r="U1040" s="87"/>
      <c r="V1040" s="87" t="s">
        <v>43</v>
      </c>
      <c r="W1040" s="164"/>
      <c r="X1040" s="87"/>
      <c r="AH1040" s="122"/>
      <c r="AI1040" s="159"/>
      <c r="AJ1040" s="159"/>
      <c r="AK1040" s="159"/>
      <c r="AL1040" s="159"/>
      <c r="AM1040" s="159"/>
      <c r="AN1040" s="159"/>
      <c r="AO1040" s="159"/>
      <c r="AP1040" s="159"/>
      <c r="AQ1040" s="159"/>
      <c r="AR1040" s="159"/>
      <c r="AS1040" s="159"/>
      <c r="AT1040" s="159"/>
      <c r="AU1040" s="159"/>
      <c r="AV1040" s="159"/>
      <c r="AW1040" s="159"/>
      <c r="AX1040" s="159"/>
      <c r="AY1040" s="159"/>
      <c r="AZ1040" s="159"/>
      <c r="BA1040" s="159"/>
      <c r="BB1040" s="159"/>
      <c r="BC1040" s="159"/>
    </row>
    <row r="1041" spans="21:55" ht="12.75" x14ac:dyDescent="0.2">
      <c r="U1041" s="87"/>
      <c r="V1041" s="87" t="s">
        <v>44</v>
      </c>
      <c r="W1041" s="87"/>
      <c r="X1041" s="87"/>
      <c r="AH1041" s="122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159"/>
      <c r="AX1041" s="159"/>
      <c r="AY1041" s="159"/>
      <c r="AZ1041" s="159"/>
      <c r="BA1041" s="159"/>
      <c r="BB1041" s="159"/>
      <c r="BC1041" s="159"/>
    </row>
    <row r="1042" spans="21:55" ht="12.75" x14ac:dyDescent="0.2">
      <c r="U1042" s="87"/>
      <c r="V1042" s="87"/>
      <c r="W1042" s="87"/>
      <c r="X1042" s="87"/>
      <c r="AH1042" s="122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159"/>
      <c r="AX1042" s="159"/>
      <c r="AY1042" s="159"/>
      <c r="AZ1042" s="159"/>
      <c r="BA1042" s="159"/>
      <c r="BB1042" s="159"/>
      <c r="BC1042" s="159"/>
    </row>
    <row r="1043" spans="21:55" ht="12.75" x14ac:dyDescent="0.2">
      <c r="U1043" s="87">
        <v>46</v>
      </c>
      <c r="V1043" s="87" t="s">
        <v>17</v>
      </c>
      <c r="W1043" s="87"/>
      <c r="X1043" s="87"/>
      <c r="AH1043" s="122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159"/>
      <c r="AX1043" s="159"/>
      <c r="AY1043" s="159"/>
      <c r="AZ1043" s="159"/>
      <c r="BA1043" s="159"/>
      <c r="BB1043" s="159"/>
      <c r="BC1043" s="159"/>
    </row>
    <row r="1044" spans="21:55" ht="12.75" x14ac:dyDescent="0.2">
      <c r="U1044" s="87"/>
      <c r="V1044" s="87" t="s">
        <v>18</v>
      </c>
      <c r="W1044" s="87"/>
      <c r="X1044" s="87"/>
      <c r="AH1044" s="122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159"/>
      <c r="AX1044" s="159"/>
      <c r="AY1044" s="159"/>
      <c r="AZ1044" s="159"/>
      <c r="BA1044" s="159"/>
      <c r="BB1044" s="159"/>
      <c r="BC1044" s="159"/>
    </row>
    <row r="1045" spans="21:55" ht="12.75" x14ac:dyDescent="0.2">
      <c r="U1045" s="87"/>
      <c r="V1045" s="87" t="s">
        <v>20</v>
      </c>
      <c r="W1045" s="87"/>
      <c r="X1045" s="87"/>
      <c r="AH1045" s="122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159"/>
      <c r="AX1045" s="159"/>
      <c r="AY1045" s="159"/>
      <c r="AZ1045" s="159"/>
      <c r="BA1045" s="159"/>
      <c r="BB1045" s="159"/>
      <c r="BC1045" s="159"/>
    </row>
    <row r="1046" spans="21:55" ht="12.75" x14ac:dyDescent="0.2">
      <c r="U1046" s="87"/>
      <c r="V1046" s="87" t="s">
        <v>22</v>
      </c>
      <c r="W1046" s="87"/>
      <c r="X1046" s="87"/>
      <c r="AH1046" s="122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159"/>
      <c r="AX1046" s="159"/>
      <c r="AY1046" s="159"/>
      <c r="AZ1046" s="159"/>
      <c r="BA1046" s="159"/>
      <c r="BB1046" s="159"/>
      <c r="BC1046" s="159"/>
    </row>
    <row r="1047" spans="21:55" ht="12.75" x14ac:dyDescent="0.2">
      <c r="U1047" s="87"/>
      <c r="V1047" s="87" t="s">
        <v>24</v>
      </c>
      <c r="W1047" s="87"/>
      <c r="X1047" s="87"/>
      <c r="AH1047" s="122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159"/>
      <c r="AX1047" s="159"/>
      <c r="AY1047" s="159"/>
      <c r="AZ1047" s="159"/>
      <c r="BA1047" s="159"/>
      <c r="BB1047" s="159"/>
      <c r="BC1047" s="159"/>
    </row>
    <row r="1048" spans="21:55" ht="12.75" x14ac:dyDescent="0.2">
      <c r="U1048" s="87"/>
      <c r="V1048" s="87" t="s">
        <v>25</v>
      </c>
      <c r="W1048" s="87"/>
      <c r="X1048" s="87"/>
      <c r="AH1048" s="122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159"/>
      <c r="AX1048" s="159"/>
      <c r="AY1048" s="159"/>
      <c r="AZ1048" s="159"/>
      <c r="BA1048" s="159"/>
      <c r="BB1048" s="159"/>
      <c r="BC1048" s="159"/>
    </row>
    <row r="1049" spans="21:55" ht="12.75" x14ac:dyDescent="0.2">
      <c r="U1049" s="87"/>
      <c r="V1049" s="87" t="s">
        <v>26</v>
      </c>
      <c r="W1049" s="87"/>
      <c r="X1049" s="87"/>
      <c r="AH1049" s="122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159"/>
      <c r="AX1049" s="159"/>
      <c r="AY1049" s="159"/>
      <c r="AZ1049" s="159"/>
      <c r="BA1049" s="159"/>
      <c r="BB1049" s="159"/>
      <c r="BC1049" s="159"/>
    </row>
    <row r="1050" spans="21:55" ht="12.75" x14ac:dyDescent="0.2">
      <c r="U1050" s="87"/>
      <c r="V1050" s="87" t="s">
        <v>27</v>
      </c>
      <c r="W1050" s="87"/>
      <c r="X1050" s="87"/>
      <c r="AH1050" s="122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159"/>
      <c r="AX1050" s="159"/>
      <c r="AY1050" s="159"/>
      <c r="AZ1050" s="159"/>
      <c r="BA1050" s="159"/>
      <c r="BB1050" s="159"/>
      <c r="BC1050" s="159"/>
    </row>
    <row r="1051" spans="21:55" ht="12.75" x14ac:dyDescent="0.2">
      <c r="U1051" s="87"/>
      <c r="V1051" s="87" t="s">
        <v>28</v>
      </c>
      <c r="W1051" s="87"/>
      <c r="X1051" s="87"/>
      <c r="AH1051" s="122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159"/>
      <c r="AX1051" s="159"/>
      <c r="AY1051" s="159"/>
      <c r="AZ1051" s="159"/>
      <c r="BA1051" s="159"/>
      <c r="BB1051" s="159"/>
      <c r="BC1051" s="159"/>
    </row>
    <row r="1052" spans="21:55" ht="12.75" x14ac:dyDescent="0.2">
      <c r="U1052" s="87"/>
      <c r="V1052" s="87" t="s">
        <v>29</v>
      </c>
      <c r="W1052" s="87"/>
      <c r="X1052" s="87"/>
      <c r="AH1052" s="122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159"/>
      <c r="AX1052" s="159"/>
      <c r="AY1052" s="159"/>
      <c r="AZ1052" s="159"/>
      <c r="BA1052" s="159"/>
      <c r="BB1052" s="159"/>
      <c r="BC1052" s="159"/>
    </row>
    <row r="1053" spans="21:55" ht="12.75" x14ac:dyDescent="0.2">
      <c r="U1053" s="87"/>
      <c r="V1053" s="87" t="s">
        <v>30</v>
      </c>
      <c r="W1053" s="87"/>
      <c r="X1053" s="87"/>
      <c r="AH1053" s="122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</row>
    <row r="1054" spans="21:55" ht="12.75" x14ac:dyDescent="0.2">
      <c r="U1054" s="87"/>
      <c r="V1054" s="87" t="s">
        <v>31</v>
      </c>
      <c r="W1054" s="87"/>
      <c r="X1054" s="87"/>
      <c r="AH1054" s="122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</row>
    <row r="1055" spans="21:55" ht="12.75" x14ac:dyDescent="0.2">
      <c r="U1055" s="87"/>
      <c r="V1055" s="87" t="s">
        <v>32</v>
      </c>
      <c r="W1055" s="87"/>
      <c r="X1055" s="87"/>
      <c r="AH1055" s="122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</row>
    <row r="1056" spans="21:55" ht="12.75" x14ac:dyDescent="0.2">
      <c r="U1056" s="87"/>
      <c r="V1056" s="87" t="s">
        <v>33</v>
      </c>
      <c r="W1056" s="87"/>
      <c r="X1056" s="87"/>
      <c r="AH1056" s="122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</row>
    <row r="1057" spans="21:55" ht="12.75" x14ac:dyDescent="0.2">
      <c r="U1057" s="87"/>
      <c r="V1057" s="87" t="s">
        <v>35</v>
      </c>
      <c r="W1057" s="87"/>
      <c r="X1057" s="87"/>
      <c r="AH1057" s="122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</row>
    <row r="1058" spans="21:55" ht="12.75" x14ac:dyDescent="0.2">
      <c r="U1058" s="87"/>
      <c r="V1058" s="87" t="s">
        <v>37</v>
      </c>
      <c r="W1058" s="164"/>
      <c r="X1058" s="87"/>
      <c r="AH1058" s="122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</row>
    <row r="1059" spans="21:55" ht="12.75" x14ac:dyDescent="0.2">
      <c r="U1059" s="87"/>
      <c r="V1059" s="87" t="s">
        <v>39</v>
      </c>
      <c r="W1059" s="87"/>
      <c r="X1059" s="87"/>
      <c r="AH1059" s="122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</row>
    <row r="1060" spans="21:55" ht="12.75" x14ac:dyDescent="0.2">
      <c r="U1060" s="87"/>
      <c r="V1060" s="87" t="s">
        <v>41</v>
      </c>
      <c r="W1060" s="87"/>
      <c r="X1060" s="87"/>
      <c r="AH1060" s="122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</row>
    <row r="1061" spans="21:55" ht="12.75" x14ac:dyDescent="0.2">
      <c r="U1061" s="87"/>
      <c r="V1061" s="87" t="s">
        <v>42</v>
      </c>
      <c r="W1061" s="87"/>
      <c r="X1061" s="87"/>
      <c r="AH1061" s="122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159"/>
      <c r="AX1061" s="159"/>
      <c r="AY1061" s="159"/>
      <c r="AZ1061" s="159"/>
      <c r="BA1061" s="159"/>
      <c r="BB1061" s="159"/>
      <c r="BC1061" s="159"/>
    </row>
    <row r="1062" spans="21:55" ht="12.75" x14ac:dyDescent="0.2">
      <c r="U1062" s="87"/>
      <c r="V1062" s="87" t="s">
        <v>43</v>
      </c>
      <c r="W1062" s="164"/>
      <c r="X1062" s="87"/>
      <c r="AH1062" s="122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159"/>
      <c r="AX1062" s="159"/>
      <c r="AY1062" s="159"/>
      <c r="AZ1062" s="159"/>
      <c r="BA1062" s="159"/>
      <c r="BB1062" s="159"/>
      <c r="BC1062" s="159"/>
    </row>
    <row r="1063" spans="21:55" ht="12.75" x14ac:dyDescent="0.2">
      <c r="U1063" s="87"/>
      <c r="V1063" s="87" t="s">
        <v>44</v>
      </c>
      <c r="W1063" s="87"/>
      <c r="X1063" s="87"/>
      <c r="AH1063" s="122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159"/>
      <c r="AX1063" s="159"/>
      <c r="AY1063" s="159"/>
      <c r="AZ1063" s="159"/>
      <c r="BA1063" s="159"/>
      <c r="BB1063" s="159"/>
      <c r="BC1063" s="159"/>
    </row>
    <row r="1064" spans="21:55" ht="12.75" x14ac:dyDescent="0.2">
      <c r="U1064" s="87"/>
      <c r="V1064" s="87"/>
      <c r="W1064" s="87"/>
      <c r="X1064" s="87"/>
      <c r="AH1064" s="122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159"/>
      <c r="AX1064" s="159"/>
      <c r="AY1064" s="159"/>
      <c r="AZ1064" s="159"/>
      <c r="BA1064" s="159"/>
      <c r="BB1064" s="159"/>
      <c r="BC1064" s="159"/>
    </row>
    <row r="1065" spans="21:55" ht="12.75" x14ac:dyDescent="0.2">
      <c r="U1065" s="87">
        <v>47</v>
      </c>
      <c r="V1065" s="87" t="s">
        <v>17</v>
      </c>
      <c r="W1065" s="87"/>
      <c r="X1065" s="87"/>
      <c r="AH1065" s="122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159"/>
      <c r="AX1065" s="159"/>
      <c r="AY1065" s="159"/>
      <c r="AZ1065" s="159"/>
      <c r="BA1065" s="159"/>
      <c r="BB1065" s="159"/>
      <c r="BC1065" s="159"/>
    </row>
    <row r="1066" spans="21:55" ht="12.75" x14ac:dyDescent="0.2">
      <c r="U1066" s="87"/>
      <c r="V1066" s="87" t="s">
        <v>18</v>
      </c>
      <c r="W1066" s="87"/>
      <c r="X1066" s="87"/>
      <c r="AH1066" s="122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159"/>
      <c r="AX1066" s="159"/>
      <c r="AY1066" s="159"/>
      <c r="AZ1066" s="159"/>
      <c r="BA1066" s="159"/>
      <c r="BB1066" s="159"/>
      <c r="BC1066" s="159"/>
    </row>
    <row r="1067" spans="21:55" ht="12.75" x14ac:dyDescent="0.2">
      <c r="U1067" s="87"/>
      <c r="V1067" s="87" t="s">
        <v>20</v>
      </c>
      <c r="W1067" s="87"/>
      <c r="X1067" s="87"/>
      <c r="AH1067" s="122"/>
      <c r="AI1067" s="159"/>
      <c r="AJ1067" s="159"/>
      <c r="AK1067" s="159"/>
      <c r="AL1067" s="159"/>
      <c r="AM1067" s="159"/>
      <c r="AN1067" s="159"/>
      <c r="AO1067" s="159"/>
      <c r="AP1067" s="159"/>
      <c r="AQ1067" s="159"/>
      <c r="AR1067" s="159"/>
      <c r="AS1067" s="159"/>
      <c r="AT1067" s="159"/>
      <c r="AU1067" s="159"/>
      <c r="AV1067" s="159"/>
      <c r="AW1067" s="159"/>
      <c r="AX1067" s="159"/>
      <c r="AY1067" s="159"/>
      <c r="AZ1067" s="159"/>
      <c r="BA1067" s="159"/>
      <c r="BB1067" s="159"/>
      <c r="BC1067" s="159"/>
    </row>
    <row r="1068" spans="21:55" ht="12.75" x14ac:dyDescent="0.2">
      <c r="U1068" s="87"/>
      <c r="V1068" s="87" t="s">
        <v>22</v>
      </c>
      <c r="W1068" s="87"/>
      <c r="X1068" s="87"/>
      <c r="AH1068" s="122"/>
      <c r="AI1068" s="159"/>
      <c r="AJ1068" s="159"/>
      <c r="AK1068" s="159"/>
      <c r="AL1068" s="159"/>
      <c r="AM1068" s="159"/>
      <c r="AN1068" s="159"/>
      <c r="AO1068" s="159"/>
      <c r="AP1068" s="159"/>
      <c r="AQ1068" s="159"/>
      <c r="AR1068" s="159"/>
      <c r="AS1068" s="159"/>
      <c r="AT1068" s="159"/>
      <c r="AU1068" s="159"/>
      <c r="AV1068" s="159"/>
      <c r="AW1068" s="159"/>
      <c r="AX1068" s="159"/>
      <c r="AY1068" s="159"/>
      <c r="AZ1068" s="159"/>
      <c r="BA1068" s="159"/>
      <c r="BB1068" s="159"/>
      <c r="BC1068" s="159"/>
    </row>
    <row r="1069" spans="21:55" ht="12.75" x14ac:dyDescent="0.2">
      <c r="U1069" s="87"/>
      <c r="V1069" s="87" t="s">
        <v>24</v>
      </c>
      <c r="W1069" s="87"/>
      <c r="X1069" s="87"/>
      <c r="AH1069" s="122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</row>
    <row r="1070" spans="21:55" ht="12.75" x14ac:dyDescent="0.2">
      <c r="U1070" s="87"/>
      <c r="V1070" s="87" t="s">
        <v>25</v>
      </c>
      <c r="W1070" s="87"/>
      <c r="X1070" s="87"/>
      <c r="AH1070" s="122"/>
      <c r="AI1070" s="159"/>
      <c r="AJ1070" s="159"/>
      <c r="AK1070" s="159"/>
      <c r="AL1070" s="159"/>
      <c r="AM1070" s="159"/>
      <c r="AN1070" s="159"/>
      <c r="AO1070" s="159"/>
      <c r="AP1070" s="159"/>
      <c r="AQ1070" s="159"/>
      <c r="AR1070" s="159"/>
      <c r="AS1070" s="159"/>
      <c r="AT1070" s="159"/>
      <c r="AU1070" s="159"/>
      <c r="AV1070" s="159"/>
      <c r="AW1070" s="159"/>
      <c r="AX1070" s="159"/>
      <c r="AY1070" s="159"/>
      <c r="AZ1070" s="159"/>
      <c r="BA1070" s="159"/>
      <c r="BB1070" s="159"/>
      <c r="BC1070" s="159"/>
    </row>
    <row r="1071" spans="21:55" ht="12.75" x14ac:dyDescent="0.2">
      <c r="U1071" s="87"/>
      <c r="V1071" s="87" t="s">
        <v>26</v>
      </c>
      <c r="W1071" s="87"/>
      <c r="X1071" s="87"/>
      <c r="AH1071" s="122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</row>
    <row r="1072" spans="21:55" ht="12.75" x14ac:dyDescent="0.2">
      <c r="U1072" s="87"/>
      <c r="V1072" s="87" t="s">
        <v>27</v>
      </c>
      <c r="W1072" s="87"/>
      <c r="X1072" s="87"/>
      <c r="AH1072" s="122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159"/>
      <c r="AX1072" s="159"/>
      <c r="AY1072" s="159"/>
      <c r="AZ1072" s="159"/>
      <c r="BA1072" s="159"/>
      <c r="BB1072" s="159"/>
      <c r="BC1072" s="159"/>
    </row>
    <row r="1073" spans="21:55" ht="12.75" x14ac:dyDescent="0.2">
      <c r="U1073" s="87"/>
      <c r="V1073" s="87" t="s">
        <v>28</v>
      </c>
      <c r="W1073" s="87"/>
      <c r="X1073" s="87"/>
      <c r="AH1073" s="122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</row>
    <row r="1074" spans="21:55" ht="12.75" x14ac:dyDescent="0.2">
      <c r="U1074" s="87"/>
      <c r="V1074" s="87" t="s">
        <v>29</v>
      </c>
      <c r="W1074" s="87"/>
      <c r="X1074" s="87"/>
      <c r="AH1074" s="122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</row>
    <row r="1075" spans="21:55" ht="12.75" x14ac:dyDescent="0.2">
      <c r="U1075" s="87"/>
      <c r="V1075" s="87" t="s">
        <v>30</v>
      </c>
      <c r="W1075" s="87"/>
      <c r="X1075" s="87"/>
      <c r="AH1075" s="122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</row>
    <row r="1076" spans="21:55" ht="12.75" x14ac:dyDescent="0.2">
      <c r="U1076" s="87"/>
      <c r="V1076" s="87" t="s">
        <v>31</v>
      </c>
      <c r="W1076" s="87"/>
      <c r="X1076" s="87"/>
      <c r="AH1076" s="122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</row>
    <row r="1077" spans="21:55" ht="12.75" x14ac:dyDescent="0.2">
      <c r="U1077" s="87"/>
      <c r="V1077" s="87" t="s">
        <v>32</v>
      </c>
      <c r="W1077" s="87"/>
      <c r="X1077" s="87"/>
      <c r="AH1077" s="122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</row>
    <row r="1078" spans="21:55" ht="12.75" x14ac:dyDescent="0.2">
      <c r="U1078" s="87"/>
      <c r="V1078" s="87" t="s">
        <v>33</v>
      </c>
      <c r="W1078" s="87"/>
      <c r="X1078" s="87"/>
      <c r="AH1078" s="122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</row>
    <row r="1079" spans="21:55" ht="12.75" x14ac:dyDescent="0.2">
      <c r="U1079" s="87"/>
      <c r="V1079" s="87" t="s">
        <v>35</v>
      </c>
      <c r="W1079" s="87"/>
      <c r="X1079" s="87"/>
      <c r="AH1079" s="122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</row>
    <row r="1080" spans="21:55" ht="12.75" x14ac:dyDescent="0.2">
      <c r="U1080" s="87"/>
      <c r="V1080" s="87" t="s">
        <v>37</v>
      </c>
      <c r="W1080" s="164"/>
      <c r="X1080" s="87"/>
      <c r="AH1080" s="122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</row>
    <row r="1081" spans="21:55" ht="12.75" x14ac:dyDescent="0.2">
      <c r="U1081" s="87"/>
      <c r="V1081" s="87" t="s">
        <v>39</v>
      </c>
      <c r="W1081" s="87"/>
      <c r="X1081" s="87"/>
      <c r="AH1081" s="122"/>
      <c r="AI1081" s="159"/>
      <c r="AJ1081" s="159"/>
      <c r="AK1081" s="159"/>
      <c r="AL1081" s="159"/>
      <c r="AM1081" s="159"/>
      <c r="AN1081" s="159"/>
      <c r="AO1081" s="159"/>
      <c r="AP1081" s="159"/>
      <c r="AQ1081" s="159"/>
      <c r="AR1081" s="159"/>
      <c r="AS1081" s="159"/>
      <c r="AT1081" s="159"/>
      <c r="AU1081" s="159"/>
      <c r="AV1081" s="159"/>
      <c r="AW1081" s="159"/>
      <c r="AX1081" s="159"/>
      <c r="AY1081" s="159"/>
      <c r="AZ1081" s="159"/>
      <c r="BA1081" s="159"/>
      <c r="BB1081" s="159"/>
      <c r="BC1081" s="159"/>
    </row>
    <row r="1082" spans="21:55" ht="12.75" x14ac:dyDescent="0.2">
      <c r="U1082" s="87"/>
      <c r="V1082" s="87" t="s">
        <v>41</v>
      </c>
      <c r="W1082" s="87"/>
      <c r="X1082" s="87"/>
      <c r="AH1082" s="122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</row>
    <row r="1083" spans="21:55" ht="12.75" x14ac:dyDescent="0.2">
      <c r="U1083" s="87"/>
      <c r="V1083" s="87" t="s">
        <v>42</v>
      </c>
      <c r="W1083" s="87"/>
      <c r="X1083" s="87"/>
      <c r="AH1083" s="122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159"/>
      <c r="AX1083" s="159"/>
      <c r="AY1083" s="159"/>
      <c r="AZ1083" s="159"/>
      <c r="BA1083" s="159"/>
      <c r="BB1083" s="159"/>
      <c r="BC1083" s="159"/>
    </row>
    <row r="1084" spans="21:55" ht="12.75" x14ac:dyDescent="0.2">
      <c r="U1084" s="87"/>
      <c r="V1084" s="87" t="s">
        <v>43</v>
      </c>
      <c r="W1084" s="164"/>
      <c r="X1084" s="87"/>
      <c r="AH1084" s="122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159"/>
      <c r="AX1084" s="159"/>
      <c r="AY1084" s="159"/>
      <c r="AZ1084" s="159"/>
      <c r="BA1084" s="159"/>
      <c r="BB1084" s="159"/>
      <c r="BC1084" s="159"/>
    </row>
    <row r="1085" spans="21:55" ht="12.75" x14ac:dyDescent="0.2">
      <c r="U1085" s="87"/>
      <c r="V1085" s="87" t="s">
        <v>44</v>
      </c>
      <c r="W1085" s="87"/>
      <c r="X1085" s="87"/>
      <c r="AH1085" s="122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</row>
    <row r="1086" spans="21:55" ht="12.75" x14ac:dyDescent="0.2">
      <c r="U1086" s="87"/>
      <c r="V1086" s="87"/>
      <c r="W1086" s="87"/>
      <c r="X1086" s="87"/>
      <c r="AH1086" s="122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</row>
    <row r="1087" spans="21:55" ht="12.75" x14ac:dyDescent="0.2">
      <c r="U1087" s="87">
        <v>48</v>
      </c>
      <c r="V1087" s="87" t="s">
        <v>17</v>
      </c>
      <c r="W1087" s="87"/>
      <c r="X1087" s="87"/>
      <c r="AH1087" s="122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</row>
    <row r="1088" spans="21:55" ht="12.75" x14ac:dyDescent="0.2">
      <c r="U1088" s="87"/>
      <c r="V1088" s="87" t="s">
        <v>18</v>
      </c>
      <c r="W1088" s="87"/>
      <c r="X1088" s="87"/>
      <c r="AH1088" s="122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</row>
    <row r="1089" spans="21:55" ht="12.75" x14ac:dyDescent="0.2">
      <c r="U1089" s="87"/>
      <c r="V1089" s="87" t="s">
        <v>20</v>
      </c>
      <c r="W1089" s="87"/>
      <c r="X1089" s="87"/>
      <c r="AH1089" s="122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</row>
    <row r="1090" spans="21:55" ht="12.75" x14ac:dyDescent="0.2">
      <c r="U1090" s="87"/>
      <c r="V1090" s="87" t="s">
        <v>22</v>
      </c>
      <c r="W1090" s="87"/>
      <c r="X1090" s="87"/>
      <c r="AH1090" s="122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</row>
    <row r="1091" spans="21:55" ht="12.75" x14ac:dyDescent="0.2">
      <c r="U1091" s="87"/>
      <c r="V1091" s="87" t="s">
        <v>24</v>
      </c>
      <c r="W1091" s="87"/>
      <c r="X1091" s="87"/>
      <c r="AH1091" s="122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</row>
    <row r="1092" spans="21:55" ht="12.75" x14ac:dyDescent="0.2">
      <c r="U1092" s="87"/>
      <c r="V1092" s="87" t="s">
        <v>25</v>
      </c>
      <c r="W1092" s="87"/>
      <c r="X1092" s="87"/>
      <c r="AH1092" s="122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</row>
    <row r="1093" spans="21:55" ht="12.75" x14ac:dyDescent="0.2">
      <c r="U1093" s="87"/>
      <c r="V1093" s="87" t="s">
        <v>26</v>
      </c>
      <c r="W1093" s="87"/>
      <c r="X1093" s="87"/>
      <c r="AH1093" s="122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159"/>
      <c r="AT1093" s="159"/>
      <c r="AU1093" s="159"/>
      <c r="AV1093" s="159"/>
      <c r="AW1093" s="159"/>
      <c r="AX1093" s="159"/>
      <c r="AY1093" s="159"/>
      <c r="AZ1093" s="159"/>
      <c r="BA1093" s="159"/>
      <c r="BB1093" s="159"/>
      <c r="BC1093" s="159"/>
    </row>
    <row r="1094" spans="21:55" ht="12.75" x14ac:dyDescent="0.2">
      <c r="U1094" s="87"/>
      <c r="V1094" s="87" t="s">
        <v>27</v>
      </c>
      <c r="W1094" s="87"/>
      <c r="X1094" s="87"/>
      <c r="AH1094" s="122"/>
      <c r="AI1094" s="159"/>
      <c r="AJ1094" s="159"/>
      <c r="AK1094" s="159"/>
      <c r="AL1094" s="159"/>
      <c r="AM1094" s="159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</row>
    <row r="1095" spans="21:55" ht="12.75" x14ac:dyDescent="0.2">
      <c r="U1095" s="87"/>
      <c r="V1095" s="87" t="s">
        <v>28</v>
      </c>
      <c r="W1095" s="87"/>
      <c r="X1095" s="87"/>
      <c r="AH1095" s="122"/>
      <c r="AI1095" s="159"/>
      <c r="AJ1095" s="159"/>
      <c r="AK1095" s="159"/>
      <c r="AL1095" s="159"/>
      <c r="AM1095" s="159"/>
      <c r="AN1095" s="159"/>
      <c r="AO1095" s="159"/>
      <c r="AP1095" s="159"/>
      <c r="AQ1095" s="159"/>
      <c r="AR1095" s="159"/>
      <c r="AS1095" s="159"/>
      <c r="AT1095" s="159"/>
      <c r="AU1095" s="159"/>
      <c r="AV1095" s="159"/>
      <c r="AW1095" s="159"/>
      <c r="AX1095" s="159"/>
      <c r="AY1095" s="159"/>
      <c r="AZ1095" s="159"/>
      <c r="BA1095" s="159"/>
      <c r="BB1095" s="159"/>
      <c r="BC1095" s="159"/>
    </row>
    <row r="1096" spans="21:55" ht="12.75" x14ac:dyDescent="0.2">
      <c r="U1096" s="87"/>
      <c r="V1096" s="87" t="s">
        <v>29</v>
      </c>
      <c r="W1096" s="87"/>
      <c r="X1096" s="87"/>
      <c r="AH1096" s="122"/>
      <c r="AI1096" s="159"/>
      <c r="AJ1096" s="159"/>
      <c r="AK1096" s="159"/>
      <c r="AL1096" s="159"/>
      <c r="AM1096" s="159"/>
      <c r="AN1096" s="159"/>
      <c r="AO1096" s="159"/>
      <c r="AP1096" s="159"/>
      <c r="AQ1096" s="159"/>
      <c r="AR1096" s="159"/>
      <c r="AS1096" s="159"/>
      <c r="AT1096" s="159"/>
      <c r="AU1096" s="159"/>
      <c r="AV1096" s="159"/>
      <c r="AW1096" s="159"/>
      <c r="AX1096" s="159"/>
      <c r="AY1096" s="159"/>
      <c r="AZ1096" s="159"/>
      <c r="BA1096" s="159"/>
      <c r="BB1096" s="159"/>
      <c r="BC1096" s="159"/>
    </row>
    <row r="1097" spans="21:55" ht="12.75" x14ac:dyDescent="0.2">
      <c r="U1097" s="87"/>
      <c r="V1097" s="87" t="s">
        <v>30</v>
      </c>
      <c r="W1097" s="87"/>
      <c r="X1097" s="87"/>
      <c r="AH1097" s="122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</row>
    <row r="1098" spans="21:55" ht="12.75" x14ac:dyDescent="0.2">
      <c r="U1098" s="87"/>
      <c r="V1098" s="87" t="s">
        <v>31</v>
      </c>
      <c r="W1098" s="87"/>
      <c r="X1098" s="87"/>
      <c r="AH1098" s="122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</row>
    <row r="1099" spans="21:55" ht="12.75" x14ac:dyDescent="0.2">
      <c r="U1099" s="87"/>
      <c r="V1099" s="87" t="s">
        <v>32</v>
      </c>
      <c r="W1099" s="87"/>
      <c r="X1099" s="87"/>
      <c r="AH1099" s="122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</row>
    <row r="1100" spans="21:55" ht="12.75" x14ac:dyDescent="0.2">
      <c r="U1100" s="87"/>
      <c r="V1100" s="87" t="s">
        <v>33</v>
      </c>
      <c r="W1100" s="87"/>
      <c r="X1100" s="87"/>
      <c r="AH1100" s="122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</row>
    <row r="1101" spans="21:55" ht="12.75" x14ac:dyDescent="0.2">
      <c r="U1101" s="87"/>
      <c r="V1101" s="87" t="s">
        <v>35</v>
      </c>
      <c r="W1101" s="87"/>
      <c r="X1101" s="87"/>
      <c r="AH1101" s="122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</row>
    <row r="1102" spans="21:55" ht="12.75" x14ac:dyDescent="0.2">
      <c r="U1102" s="87"/>
      <c r="V1102" s="87" t="s">
        <v>37</v>
      </c>
      <c r="W1102" s="164"/>
      <c r="X1102" s="87"/>
      <c r="AH1102" s="122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</row>
    <row r="1103" spans="21:55" ht="12.75" x14ac:dyDescent="0.2">
      <c r="U1103" s="87"/>
      <c r="V1103" s="87" t="s">
        <v>39</v>
      </c>
      <c r="W1103" s="87"/>
      <c r="X1103" s="87"/>
      <c r="AH1103" s="122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</row>
    <row r="1104" spans="21:55" ht="12.75" x14ac:dyDescent="0.2">
      <c r="U1104" s="87"/>
      <c r="V1104" s="87" t="s">
        <v>41</v>
      </c>
      <c r="W1104" s="87"/>
      <c r="X1104" s="87"/>
      <c r="AH1104" s="122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</row>
    <row r="1105" spans="21:55" ht="12.75" x14ac:dyDescent="0.2">
      <c r="U1105" s="87"/>
      <c r="V1105" s="87" t="s">
        <v>42</v>
      </c>
      <c r="W1105" s="87"/>
      <c r="X1105" s="87"/>
      <c r="AH1105" s="122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</row>
    <row r="1106" spans="21:55" ht="12.75" x14ac:dyDescent="0.2">
      <c r="U1106" s="87"/>
      <c r="V1106" s="87" t="s">
        <v>43</v>
      </c>
      <c r="W1106" s="164"/>
      <c r="X1106" s="87"/>
      <c r="AH1106" s="122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</row>
    <row r="1107" spans="21:55" ht="12.75" x14ac:dyDescent="0.2">
      <c r="U1107" s="87"/>
      <c r="V1107" s="87" t="s">
        <v>44</v>
      </c>
      <c r="W1107" s="87"/>
      <c r="X1107" s="87"/>
      <c r="AH1107" s="122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159"/>
      <c r="AX1107" s="159"/>
      <c r="AY1107" s="159"/>
      <c r="AZ1107" s="159"/>
      <c r="BA1107" s="159"/>
      <c r="BB1107" s="159"/>
      <c r="BC1107" s="159"/>
    </row>
    <row r="1108" spans="21:55" ht="12.75" x14ac:dyDescent="0.2">
      <c r="U1108" s="87"/>
      <c r="V1108" s="87"/>
      <c r="W1108" s="87"/>
      <c r="X1108" s="87"/>
      <c r="AH1108" s="122"/>
      <c r="AI1108" s="159"/>
      <c r="AJ1108" s="159"/>
      <c r="AK1108" s="159"/>
      <c r="AL1108" s="159"/>
      <c r="AM1108" s="159"/>
      <c r="AN1108" s="159"/>
      <c r="AO1108" s="159"/>
      <c r="AP1108" s="159"/>
      <c r="AQ1108" s="159"/>
      <c r="AR1108" s="159"/>
      <c r="AS1108" s="159"/>
      <c r="AT1108" s="159"/>
      <c r="AU1108" s="159"/>
      <c r="AV1108" s="159"/>
      <c r="AW1108" s="159"/>
      <c r="AX1108" s="159"/>
      <c r="AY1108" s="159"/>
      <c r="AZ1108" s="159"/>
      <c r="BA1108" s="159"/>
      <c r="BB1108" s="159"/>
      <c r="BC1108" s="159"/>
    </row>
    <row r="1109" spans="21:55" ht="12.75" x14ac:dyDescent="0.2">
      <c r="U1109" s="87">
        <v>49</v>
      </c>
      <c r="V1109" s="87" t="s">
        <v>17</v>
      </c>
      <c r="W1109" s="87"/>
      <c r="X1109" s="87"/>
      <c r="AH1109" s="122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159"/>
      <c r="AT1109" s="159"/>
      <c r="AU1109" s="159"/>
      <c r="AV1109" s="159"/>
      <c r="AW1109" s="159"/>
      <c r="AX1109" s="159"/>
      <c r="AY1109" s="159"/>
      <c r="AZ1109" s="159"/>
      <c r="BA1109" s="159"/>
      <c r="BB1109" s="159"/>
      <c r="BC1109" s="159"/>
    </row>
    <row r="1110" spans="21:55" ht="12.75" x14ac:dyDescent="0.2">
      <c r="U1110" s="87"/>
      <c r="V1110" s="87" t="s">
        <v>18</v>
      </c>
      <c r="W1110" s="87"/>
      <c r="X1110" s="87"/>
      <c r="AH1110" s="122"/>
      <c r="AI1110" s="159"/>
      <c r="AJ1110" s="159"/>
      <c r="AK1110" s="159"/>
      <c r="AL1110" s="159"/>
      <c r="AM1110" s="159"/>
      <c r="AN1110" s="159"/>
      <c r="AO1110" s="159"/>
      <c r="AP1110" s="159"/>
      <c r="AQ1110" s="159"/>
      <c r="AR1110" s="159"/>
      <c r="AS1110" s="159"/>
      <c r="AT1110" s="159"/>
      <c r="AU1110" s="159"/>
      <c r="AV1110" s="159"/>
      <c r="AW1110" s="159"/>
      <c r="AX1110" s="159"/>
      <c r="AY1110" s="159"/>
      <c r="AZ1110" s="159"/>
      <c r="BA1110" s="159"/>
      <c r="BB1110" s="159"/>
      <c r="BC1110" s="159"/>
    </row>
    <row r="1111" spans="21:55" ht="12.75" x14ac:dyDescent="0.2">
      <c r="U1111" s="87"/>
      <c r="V1111" s="87" t="s">
        <v>20</v>
      </c>
      <c r="W1111" s="87"/>
      <c r="X1111" s="87"/>
      <c r="AH1111" s="122"/>
      <c r="AI1111" s="159"/>
      <c r="AJ1111" s="159"/>
      <c r="AK1111" s="159"/>
      <c r="AL1111" s="159"/>
      <c r="AM1111" s="159"/>
      <c r="AN1111" s="159"/>
      <c r="AO1111" s="159"/>
      <c r="AP1111" s="159"/>
      <c r="AQ1111" s="159"/>
      <c r="AR1111" s="159"/>
      <c r="AS1111" s="159"/>
      <c r="AT1111" s="159"/>
      <c r="AU1111" s="159"/>
      <c r="AV1111" s="159"/>
      <c r="AW1111" s="159"/>
      <c r="AX1111" s="159"/>
      <c r="AY1111" s="159"/>
      <c r="AZ1111" s="159"/>
      <c r="BA1111" s="159"/>
      <c r="BB1111" s="159"/>
      <c r="BC1111" s="159"/>
    </row>
    <row r="1112" spans="21:55" ht="12.75" x14ac:dyDescent="0.2">
      <c r="U1112" s="87"/>
      <c r="V1112" s="87" t="s">
        <v>22</v>
      </c>
      <c r="W1112" s="87"/>
      <c r="X1112" s="87"/>
      <c r="AH1112" s="122"/>
      <c r="AI1112" s="159"/>
      <c r="AJ1112" s="159"/>
      <c r="AK1112" s="159"/>
      <c r="AL1112" s="159"/>
      <c r="AM1112" s="159"/>
      <c r="AN1112" s="159"/>
      <c r="AO1112" s="159"/>
      <c r="AP1112" s="159"/>
      <c r="AQ1112" s="159"/>
      <c r="AR1112" s="159"/>
      <c r="AS1112" s="159"/>
      <c r="AT1112" s="159"/>
      <c r="AU1112" s="159"/>
      <c r="AV1112" s="159"/>
      <c r="AW1112" s="159"/>
      <c r="AX1112" s="159"/>
      <c r="AY1112" s="159"/>
      <c r="AZ1112" s="159"/>
      <c r="BA1112" s="159"/>
      <c r="BB1112" s="159"/>
      <c r="BC1112" s="159"/>
    </row>
    <row r="1113" spans="21:55" ht="12.75" x14ac:dyDescent="0.2">
      <c r="U1113" s="87"/>
      <c r="V1113" s="87" t="s">
        <v>24</v>
      </c>
      <c r="W1113" s="87"/>
      <c r="X1113" s="87"/>
      <c r="AH1113" s="122"/>
      <c r="AI1113" s="159"/>
      <c r="AJ1113" s="159"/>
      <c r="AK1113" s="159"/>
      <c r="AL1113" s="159"/>
      <c r="AM1113" s="159"/>
      <c r="AN1113" s="159"/>
      <c r="AO1113" s="159"/>
      <c r="AP1113" s="159"/>
      <c r="AQ1113" s="159"/>
      <c r="AR1113" s="159"/>
      <c r="AS1113" s="159"/>
      <c r="AT1113" s="159"/>
      <c r="AU1113" s="159"/>
      <c r="AV1113" s="159"/>
      <c r="AW1113" s="159"/>
      <c r="AX1113" s="159"/>
      <c r="AY1113" s="159"/>
      <c r="AZ1113" s="159"/>
      <c r="BA1113" s="159"/>
      <c r="BB1113" s="159"/>
      <c r="BC1113" s="159"/>
    </row>
    <row r="1114" spans="21:55" ht="12.75" x14ac:dyDescent="0.2">
      <c r="U1114" s="87"/>
      <c r="V1114" s="87" t="s">
        <v>25</v>
      </c>
      <c r="W1114" s="87"/>
      <c r="X1114" s="87"/>
      <c r="AH1114" s="122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159"/>
      <c r="AT1114" s="159"/>
      <c r="AU1114" s="159"/>
      <c r="AV1114" s="159"/>
      <c r="AW1114" s="159"/>
      <c r="AX1114" s="159"/>
      <c r="AY1114" s="159"/>
      <c r="AZ1114" s="159"/>
      <c r="BA1114" s="159"/>
      <c r="BB1114" s="159"/>
      <c r="BC1114" s="159"/>
    </row>
    <row r="1115" spans="21:55" ht="12.75" x14ac:dyDescent="0.2">
      <c r="U1115" s="87"/>
      <c r="V1115" s="87" t="s">
        <v>26</v>
      </c>
      <c r="W1115" s="87"/>
      <c r="X1115" s="87"/>
      <c r="AH1115" s="122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</row>
    <row r="1116" spans="21:55" ht="12.75" x14ac:dyDescent="0.2">
      <c r="U1116" s="87"/>
      <c r="V1116" s="87" t="s">
        <v>27</v>
      </c>
      <c r="W1116" s="87"/>
      <c r="X1116" s="87"/>
      <c r="AH1116" s="122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</row>
    <row r="1117" spans="21:55" ht="12.75" x14ac:dyDescent="0.2">
      <c r="U1117" s="87"/>
      <c r="V1117" s="87" t="s">
        <v>28</v>
      </c>
      <c r="W1117" s="87"/>
      <c r="X1117" s="87"/>
      <c r="AH1117" s="122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</row>
    <row r="1118" spans="21:55" ht="12.75" x14ac:dyDescent="0.2">
      <c r="U1118" s="87"/>
      <c r="V1118" s="87" t="s">
        <v>29</v>
      </c>
      <c r="W1118" s="87"/>
      <c r="X1118" s="87"/>
      <c r="AH1118" s="122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</row>
    <row r="1119" spans="21:55" ht="12.75" x14ac:dyDescent="0.2">
      <c r="U1119" s="87"/>
      <c r="V1119" s="87" t="s">
        <v>30</v>
      </c>
      <c r="W1119" s="87"/>
      <c r="X1119" s="87"/>
      <c r="AH1119" s="122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</row>
    <row r="1120" spans="21:55" ht="12.75" x14ac:dyDescent="0.2">
      <c r="U1120" s="87"/>
      <c r="V1120" s="87" t="s">
        <v>31</v>
      </c>
      <c r="W1120" s="87"/>
      <c r="X1120" s="87"/>
      <c r="AH1120" s="122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</row>
    <row r="1121" spans="21:55" ht="12.75" x14ac:dyDescent="0.2">
      <c r="U1121" s="87"/>
      <c r="V1121" s="87" t="s">
        <v>32</v>
      </c>
      <c r="W1121" s="87"/>
      <c r="X1121" s="87"/>
      <c r="AH1121" s="122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</row>
    <row r="1122" spans="21:55" ht="12.75" x14ac:dyDescent="0.2">
      <c r="U1122" s="87"/>
      <c r="V1122" s="87" t="s">
        <v>33</v>
      </c>
      <c r="W1122" s="87"/>
      <c r="X1122" s="87"/>
      <c r="AH1122" s="122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</row>
    <row r="1123" spans="21:55" ht="12.75" x14ac:dyDescent="0.2">
      <c r="U1123" s="87"/>
      <c r="V1123" s="87" t="s">
        <v>35</v>
      </c>
      <c r="W1123" s="87"/>
      <c r="X1123" s="87"/>
      <c r="AH1123" s="122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</row>
    <row r="1124" spans="21:55" ht="12.75" x14ac:dyDescent="0.2">
      <c r="U1124" s="87"/>
      <c r="V1124" s="87" t="s">
        <v>37</v>
      </c>
      <c r="W1124" s="164"/>
      <c r="X1124" s="87"/>
      <c r="AH1124" s="122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</row>
    <row r="1125" spans="21:55" ht="12.75" x14ac:dyDescent="0.2">
      <c r="U1125" s="87"/>
      <c r="V1125" s="87" t="s">
        <v>39</v>
      </c>
      <c r="W1125" s="87"/>
      <c r="X1125" s="87"/>
      <c r="AH1125" s="122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159"/>
      <c r="AX1125" s="159"/>
      <c r="AY1125" s="159"/>
      <c r="AZ1125" s="159"/>
      <c r="BA1125" s="159"/>
      <c r="BB1125" s="159"/>
      <c r="BC1125" s="159"/>
    </row>
    <row r="1126" spans="21:55" ht="12.75" x14ac:dyDescent="0.2">
      <c r="U1126" s="87"/>
      <c r="V1126" s="87" t="s">
        <v>41</v>
      </c>
      <c r="W1126" s="87"/>
      <c r="X1126" s="87"/>
      <c r="AH1126" s="122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159"/>
      <c r="AX1126" s="159"/>
      <c r="AY1126" s="159"/>
      <c r="AZ1126" s="159"/>
      <c r="BA1126" s="159"/>
      <c r="BB1126" s="159"/>
      <c r="BC1126" s="159"/>
    </row>
    <row r="1127" spans="21:55" ht="12.75" x14ac:dyDescent="0.2">
      <c r="U1127" s="87"/>
      <c r="V1127" s="87" t="s">
        <v>42</v>
      </c>
      <c r="W1127" s="87"/>
      <c r="X1127" s="87"/>
      <c r="AH1127" s="122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159"/>
      <c r="AX1127" s="159"/>
      <c r="AY1127" s="159"/>
      <c r="AZ1127" s="159"/>
      <c r="BA1127" s="159"/>
      <c r="BB1127" s="159"/>
      <c r="BC1127" s="159"/>
    </row>
    <row r="1128" spans="21:55" ht="12.75" x14ac:dyDescent="0.2">
      <c r="U1128" s="87"/>
      <c r="V1128" s="87" t="s">
        <v>43</v>
      </c>
      <c r="W1128" s="164"/>
      <c r="X1128" s="87"/>
      <c r="AH1128" s="122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159"/>
      <c r="AX1128" s="159"/>
      <c r="AY1128" s="159"/>
      <c r="AZ1128" s="159"/>
      <c r="BA1128" s="159"/>
      <c r="BB1128" s="159"/>
      <c r="BC1128" s="159"/>
    </row>
    <row r="1129" spans="21:55" ht="12.75" x14ac:dyDescent="0.2">
      <c r="U1129" s="87"/>
      <c r="V1129" s="87" t="s">
        <v>44</v>
      </c>
      <c r="W1129" s="87"/>
      <c r="X1129" s="87"/>
      <c r="AH1129" s="122"/>
      <c r="AI1129" s="159"/>
      <c r="AJ1129" s="159"/>
      <c r="AK1129" s="159"/>
      <c r="AL1129" s="159"/>
      <c r="AM1129" s="159"/>
      <c r="AN1129" s="159"/>
      <c r="AO1129" s="159"/>
      <c r="AP1129" s="159"/>
      <c r="AQ1129" s="159"/>
      <c r="AR1129" s="159"/>
      <c r="AS1129" s="159"/>
      <c r="AT1129" s="159"/>
      <c r="AU1129" s="159"/>
      <c r="AV1129" s="159"/>
      <c r="AW1129" s="159"/>
      <c r="AX1129" s="159"/>
      <c r="AY1129" s="159"/>
      <c r="AZ1129" s="159"/>
      <c r="BA1129" s="159"/>
      <c r="BB1129" s="159"/>
      <c r="BC1129" s="159"/>
    </row>
    <row r="1130" spans="21:55" ht="12.75" x14ac:dyDescent="0.2">
      <c r="U1130" s="87"/>
      <c r="V1130" s="87"/>
      <c r="W1130" s="87"/>
      <c r="X1130" s="87"/>
      <c r="AH1130" s="122"/>
      <c r="AI1130" s="159"/>
      <c r="AJ1130" s="159"/>
      <c r="AK1130" s="159"/>
      <c r="AL1130" s="159"/>
      <c r="AM1130" s="159"/>
      <c r="AN1130" s="159"/>
      <c r="AO1130" s="159"/>
      <c r="AP1130" s="159"/>
      <c r="AQ1130" s="159"/>
      <c r="AR1130" s="159"/>
      <c r="AS1130" s="159"/>
      <c r="AT1130" s="159"/>
      <c r="AU1130" s="159"/>
      <c r="AV1130" s="159"/>
      <c r="AW1130" s="159"/>
      <c r="AX1130" s="159"/>
      <c r="AY1130" s="159"/>
      <c r="AZ1130" s="159"/>
      <c r="BA1130" s="159"/>
      <c r="BB1130" s="159"/>
      <c r="BC1130" s="159"/>
    </row>
    <row r="1131" spans="21:55" ht="12.75" x14ac:dyDescent="0.2">
      <c r="U1131" s="87">
        <v>50</v>
      </c>
      <c r="V1131" s="87" t="s">
        <v>17</v>
      </c>
      <c r="W1131" s="87"/>
      <c r="X1131" s="87"/>
      <c r="AH1131" s="122"/>
      <c r="AI1131" s="159"/>
      <c r="AJ1131" s="159"/>
      <c r="AK1131" s="159"/>
      <c r="AL1131" s="159"/>
      <c r="AM1131" s="159"/>
      <c r="AN1131" s="159"/>
      <c r="AO1131" s="159"/>
      <c r="AP1131" s="159"/>
      <c r="AQ1131" s="159"/>
      <c r="AR1131" s="159"/>
      <c r="AS1131" s="159"/>
      <c r="AT1131" s="159"/>
      <c r="AU1131" s="159"/>
      <c r="AV1131" s="159"/>
      <c r="AW1131" s="159"/>
      <c r="AX1131" s="159"/>
      <c r="AY1131" s="159"/>
      <c r="AZ1131" s="159"/>
      <c r="BA1131" s="159"/>
      <c r="BB1131" s="159"/>
      <c r="BC1131" s="159"/>
    </row>
    <row r="1132" spans="21:55" ht="12.75" x14ac:dyDescent="0.2">
      <c r="U1132" s="87"/>
      <c r="V1132" s="87" t="s">
        <v>18</v>
      </c>
      <c r="W1132" s="87"/>
      <c r="X1132" s="87"/>
      <c r="AH1132" s="122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159"/>
      <c r="AT1132" s="159"/>
      <c r="AU1132" s="159"/>
      <c r="AV1132" s="159"/>
      <c r="AW1132" s="159"/>
      <c r="AX1132" s="159"/>
      <c r="AY1132" s="159"/>
      <c r="AZ1132" s="159"/>
      <c r="BA1132" s="159"/>
      <c r="BB1132" s="159"/>
      <c r="BC1132" s="159"/>
    </row>
    <row r="1133" spans="21:55" ht="12.75" x14ac:dyDescent="0.2">
      <c r="U1133" s="87"/>
      <c r="V1133" s="87" t="s">
        <v>20</v>
      </c>
      <c r="W1133" s="87"/>
      <c r="X1133" s="87"/>
      <c r="AH1133" s="122"/>
      <c r="AI1133" s="159"/>
      <c r="AJ1133" s="159"/>
      <c r="AK1133" s="159"/>
      <c r="AL1133" s="159"/>
      <c r="AM1133" s="159"/>
      <c r="AN1133" s="159"/>
      <c r="AO1133" s="159"/>
      <c r="AP1133" s="159"/>
      <c r="AQ1133" s="159"/>
      <c r="AR1133" s="159"/>
      <c r="AS1133" s="159"/>
      <c r="AT1133" s="159"/>
      <c r="AU1133" s="159"/>
      <c r="AV1133" s="159"/>
      <c r="AW1133" s="159"/>
      <c r="AX1133" s="159"/>
      <c r="AY1133" s="159"/>
      <c r="AZ1133" s="159"/>
      <c r="BA1133" s="159"/>
      <c r="BB1133" s="159"/>
      <c r="BC1133" s="159"/>
    </row>
    <row r="1134" spans="21:55" ht="12.75" x14ac:dyDescent="0.2">
      <c r="U1134" s="87"/>
      <c r="V1134" s="87" t="s">
        <v>22</v>
      </c>
      <c r="W1134" s="87"/>
      <c r="X1134" s="87"/>
      <c r="AH1134" s="122"/>
      <c r="AI1134" s="159"/>
      <c r="AJ1134" s="159"/>
      <c r="AK1134" s="159"/>
      <c r="AL1134" s="159"/>
      <c r="AM1134" s="159"/>
      <c r="AN1134" s="159"/>
      <c r="AO1134" s="159"/>
      <c r="AP1134" s="159"/>
      <c r="AQ1134" s="159"/>
      <c r="AR1134" s="159"/>
      <c r="AS1134" s="159"/>
      <c r="AT1134" s="159"/>
      <c r="AU1134" s="159"/>
      <c r="AV1134" s="159"/>
      <c r="AW1134" s="159"/>
      <c r="AX1134" s="159"/>
      <c r="AY1134" s="159"/>
      <c r="AZ1134" s="159"/>
      <c r="BA1134" s="159"/>
      <c r="BB1134" s="159"/>
      <c r="BC1134" s="159"/>
    </row>
    <row r="1135" spans="21:55" ht="12.75" x14ac:dyDescent="0.2">
      <c r="U1135" s="87"/>
      <c r="V1135" s="87" t="s">
        <v>24</v>
      </c>
      <c r="W1135" s="87"/>
      <c r="X1135" s="87"/>
      <c r="AH1135" s="122"/>
      <c r="AI1135" s="159"/>
      <c r="AJ1135" s="159"/>
      <c r="AK1135" s="159"/>
      <c r="AL1135" s="159"/>
      <c r="AM1135" s="159"/>
      <c r="AN1135" s="159"/>
      <c r="AO1135" s="159"/>
      <c r="AP1135" s="159"/>
      <c r="AQ1135" s="159"/>
      <c r="AR1135" s="159"/>
      <c r="AS1135" s="159"/>
      <c r="AT1135" s="159"/>
      <c r="AU1135" s="159"/>
      <c r="AV1135" s="159"/>
      <c r="AW1135" s="159"/>
      <c r="AX1135" s="159"/>
      <c r="AY1135" s="159"/>
      <c r="AZ1135" s="159"/>
      <c r="BA1135" s="159"/>
      <c r="BB1135" s="159"/>
      <c r="BC1135" s="159"/>
    </row>
    <row r="1136" spans="21:55" ht="12.75" x14ac:dyDescent="0.2">
      <c r="U1136" s="87"/>
      <c r="V1136" s="87" t="s">
        <v>25</v>
      </c>
      <c r="W1136" s="87"/>
      <c r="X1136" s="87"/>
      <c r="AH1136" s="122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159"/>
      <c r="AX1136" s="159"/>
      <c r="AY1136" s="159"/>
      <c r="AZ1136" s="159"/>
      <c r="BA1136" s="159"/>
      <c r="BB1136" s="159"/>
      <c r="BC1136" s="159"/>
    </row>
    <row r="1137" spans="21:55" ht="12.75" x14ac:dyDescent="0.2">
      <c r="U1137" s="87"/>
      <c r="V1137" s="87" t="s">
        <v>26</v>
      </c>
      <c r="W1137" s="87"/>
      <c r="X1137" s="87"/>
      <c r="AH1137" s="122"/>
      <c r="AI1137" s="159"/>
      <c r="AJ1137" s="159"/>
      <c r="AK1137" s="159"/>
      <c r="AL1137" s="159"/>
      <c r="AM1137" s="159"/>
      <c r="AN1137" s="159"/>
      <c r="AO1137" s="159"/>
      <c r="AP1137" s="159"/>
      <c r="AQ1137" s="159"/>
      <c r="AR1137" s="159"/>
      <c r="AS1137" s="159"/>
      <c r="AT1137" s="159"/>
      <c r="AU1137" s="159"/>
      <c r="AV1137" s="159"/>
      <c r="AW1137" s="159"/>
      <c r="AX1137" s="159"/>
      <c r="AY1137" s="159"/>
      <c r="AZ1137" s="159"/>
      <c r="BA1137" s="159"/>
      <c r="BB1137" s="159"/>
      <c r="BC1137" s="159"/>
    </row>
    <row r="1138" spans="21:55" ht="12.75" x14ac:dyDescent="0.2">
      <c r="U1138" s="87"/>
      <c r="V1138" s="87" t="s">
        <v>27</v>
      </c>
      <c r="W1138" s="87"/>
      <c r="X1138" s="87"/>
      <c r="AH1138" s="122"/>
      <c r="AI1138" s="159"/>
      <c r="AJ1138" s="159"/>
      <c r="AK1138" s="159"/>
      <c r="AL1138" s="159"/>
      <c r="AM1138" s="159"/>
      <c r="AN1138" s="159"/>
      <c r="AO1138" s="159"/>
      <c r="AP1138" s="159"/>
      <c r="AQ1138" s="159"/>
      <c r="AR1138" s="159"/>
      <c r="AS1138" s="159"/>
      <c r="AT1138" s="159"/>
      <c r="AU1138" s="159"/>
      <c r="AV1138" s="159"/>
      <c r="AW1138" s="159"/>
      <c r="AX1138" s="159"/>
      <c r="AY1138" s="159"/>
      <c r="AZ1138" s="159"/>
      <c r="BA1138" s="159"/>
      <c r="BB1138" s="159"/>
      <c r="BC1138" s="159"/>
    </row>
    <row r="1139" spans="21:55" ht="12.75" x14ac:dyDescent="0.2">
      <c r="U1139" s="87"/>
      <c r="V1139" s="87" t="s">
        <v>28</v>
      </c>
      <c r="W1139" s="87"/>
      <c r="X1139" s="87"/>
      <c r="AH1139" s="122"/>
      <c r="AI1139" s="159"/>
      <c r="AJ1139" s="159"/>
      <c r="AK1139" s="159"/>
      <c r="AL1139" s="159"/>
      <c r="AM1139" s="159"/>
      <c r="AN1139" s="159"/>
      <c r="AO1139" s="159"/>
      <c r="AP1139" s="159"/>
      <c r="AQ1139" s="159"/>
      <c r="AR1139" s="159"/>
      <c r="AS1139" s="159"/>
      <c r="AT1139" s="159"/>
      <c r="AU1139" s="159"/>
      <c r="AV1139" s="159"/>
      <c r="AW1139" s="159"/>
      <c r="AX1139" s="159"/>
      <c r="AY1139" s="159"/>
      <c r="AZ1139" s="159"/>
      <c r="BA1139" s="159"/>
      <c r="BB1139" s="159"/>
      <c r="BC1139" s="159"/>
    </row>
    <row r="1140" spans="21:55" ht="12.75" x14ac:dyDescent="0.2">
      <c r="U1140" s="87"/>
      <c r="V1140" s="87" t="s">
        <v>29</v>
      </c>
      <c r="W1140" s="87"/>
      <c r="X1140" s="87"/>
      <c r="AH1140" s="122"/>
      <c r="AI1140" s="159"/>
      <c r="AJ1140" s="159"/>
      <c r="AK1140" s="159"/>
      <c r="AL1140" s="159"/>
      <c r="AM1140" s="159"/>
      <c r="AN1140" s="159"/>
      <c r="AO1140" s="159"/>
      <c r="AP1140" s="159"/>
      <c r="AQ1140" s="159"/>
      <c r="AR1140" s="159"/>
      <c r="AS1140" s="159"/>
      <c r="AT1140" s="159"/>
      <c r="AU1140" s="159"/>
      <c r="AV1140" s="159"/>
      <c r="AW1140" s="159"/>
      <c r="AX1140" s="159"/>
      <c r="AY1140" s="159"/>
      <c r="AZ1140" s="159"/>
      <c r="BA1140" s="159"/>
      <c r="BB1140" s="159"/>
      <c r="BC1140" s="159"/>
    </row>
    <row r="1141" spans="21:55" ht="12.75" x14ac:dyDescent="0.2">
      <c r="U1141" s="87"/>
      <c r="V1141" s="87" t="s">
        <v>30</v>
      </c>
      <c r="W1141" s="87"/>
      <c r="X1141" s="87"/>
      <c r="AH1141" s="122"/>
      <c r="AI1141" s="159"/>
      <c r="AJ1141" s="159"/>
      <c r="AK1141" s="159"/>
      <c r="AL1141" s="159"/>
      <c r="AM1141" s="159"/>
      <c r="AN1141" s="159"/>
      <c r="AO1141" s="159"/>
      <c r="AP1141" s="159"/>
      <c r="AQ1141" s="159"/>
      <c r="AR1141" s="159"/>
      <c r="AS1141" s="159"/>
      <c r="AT1141" s="159"/>
      <c r="AU1141" s="159"/>
      <c r="AV1141" s="159"/>
      <c r="AW1141" s="159"/>
      <c r="AX1141" s="159"/>
      <c r="AY1141" s="159"/>
      <c r="AZ1141" s="159"/>
      <c r="BA1141" s="159"/>
      <c r="BB1141" s="159"/>
      <c r="BC1141" s="159"/>
    </row>
    <row r="1142" spans="21:55" ht="12.75" x14ac:dyDescent="0.2">
      <c r="U1142" s="87"/>
      <c r="V1142" s="87" t="s">
        <v>31</v>
      </c>
      <c r="W1142" s="87"/>
      <c r="X1142" s="87"/>
      <c r="AH1142" s="122"/>
      <c r="AI1142" s="159"/>
      <c r="AJ1142" s="159"/>
      <c r="AK1142" s="159"/>
      <c r="AL1142" s="159"/>
      <c r="AM1142" s="159"/>
      <c r="AN1142" s="159"/>
      <c r="AO1142" s="159"/>
      <c r="AP1142" s="159"/>
      <c r="AQ1142" s="159"/>
      <c r="AR1142" s="159"/>
      <c r="AS1142" s="159"/>
      <c r="AT1142" s="159"/>
      <c r="AU1142" s="159"/>
      <c r="AV1142" s="159"/>
      <c r="AW1142" s="159"/>
      <c r="AX1142" s="159"/>
      <c r="AY1142" s="159"/>
      <c r="AZ1142" s="159"/>
      <c r="BA1142" s="159"/>
      <c r="BB1142" s="159"/>
      <c r="BC1142" s="159"/>
    </row>
    <row r="1143" spans="21:55" ht="12.75" x14ac:dyDescent="0.2">
      <c r="U1143" s="87"/>
      <c r="V1143" s="87" t="s">
        <v>32</v>
      </c>
      <c r="W1143" s="87"/>
      <c r="X1143" s="87"/>
      <c r="AH1143" s="122"/>
      <c r="AI1143" s="159"/>
      <c r="AJ1143" s="159"/>
      <c r="AK1143" s="159"/>
      <c r="AL1143" s="159"/>
      <c r="AM1143" s="159"/>
      <c r="AN1143" s="159"/>
      <c r="AO1143" s="159"/>
      <c r="AP1143" s="159"/>
      <c r="AQ1143" s="159"/>
      <c r="AR1143" s="159"/>
      <c r="AS1143" s="159"/>
      <c r="AT1143" s="159"/>
      <c r="AU1143" s="159"/>
      <c r="AV1143" s="159"/>
      <c r="AW1143" s="159"/>
      <c r="AX1143" s="159"/>
      <c r="AY1143" s="159"/>
      <c r="AZ1143" s="159"/>
      <c r="BA1143" s="159"/>
      <c r="BB1143" s="159"/>
      <c r="BC1143" s="159"/>
    </row>
    <row r="1144" spans="21:55" ht="12.75" x14ac:dyDescent="0.2">
      <c r="U1144" s="87"/>
      <c r="V1144" s="87" t="s">
        <v>33</v>
      </c>
      <c r="W1144" s="87"/>
      <c r="X1144" s="87"/>
      <c r="AH1144" s="122"/>
      <c r="AI1144" s="159"/>
      <c r="AJ1144" s="159"/>
      <c r="AK1144" s="159"/>
      <c r="AL1144" s="159"/>
      <c r="AM1144" s="159"/>
      <c r="AN1144" s="159"/>
      <c r="AO1144" s="159"/>
      <c r="AP1144" s="159"/>
      <c r="AQ1144" s="159"/>
      <c r="AR1144" s="159"/>
      <c r="AS1144" s="159"/>
      <c r="AT1144" s="159"/>
      <c r="AU1144" s="159"/>
      <c r="AV1144" s="159"/>
      <c r="AW1144" s="159"/>
      <c r="AX1144" s="159"/>
      <c r="AY1144" s="159"/>
      <c r="AZ1144" s="159"/>
      <c r="BA1144" s="159"/>
      <c r="BB1144" s="159"/>
      <c r="BC1144" s="159"/>
    </row>
    <row r="1145" spans="21:55" ht="12.75" x14ac:dyDescent="0.2">
      <c r="U1145" s="87"/>
      <c r="V1145" s="87" t="s">
        <v>35</v>
      </c>
      <c r="W1145" s="87"/>
      <c r="X1145" s="87"/>
      <c r="AH1145" s="122"/>
      <c r="AI1145" s="159"/>
      <c r="AJ1145" s="159"/>
      <c r="AK1145" s="159"/>
      <c r="AL1145" s="159"/>
      <c r="AM1145" s="159"/>
      <c r="AN1145" s="159"/>
      <c r="AO1145" s="159"/>
      <c r="AP1145" s="159"/>
      <c r="AQ1145" s="159"/>
      <c r="AR1145" s="159"/>
      <c r="AS1145" s="159"/>
      <c r="AT1145" s="159"/>
      <c r="AU1145" s="159"/>
      <c r="AV1145" s="159"/>
      <c r="AW1145" s="159"/>
      <c r="AX1145" s="159"/>
      <c r="AY1145" s="159"/>
      <c r="AZ1145" s="159"/>
      <c r="BA1145" s="159"/>
      <c r="BB1145" s="159"/>
      <c r="BC1145" s="159"/>
    </row>
    <row r="1146" spans="21:55" ht="12.75" x14ac:dyDescent="0.2">
      <c r="U1146" s="87"/>
      <c r="V1146" s="87" t="s">
        <v>37</v>
      </c>
      <c r="W1146" s="164"/>
      <c r="X1146" s="87"/>
      <c r="AH1146" s="122"/>
      <c r="AI1146" s="159"/>
      <c r="AJ1146" s="159"/>
      <c r="AK1146" s="159"/>
      <c r="AL1146" s="159"/>
      <c r="AM1146" s="159"/>
      <c r="AN1146" s="159"/>
      <c r="AO1146" s="159"/>
      <c r="AP1146" s="159"/>
      <c r="AQ1146" s="159"/>
      <c r="AR1146" s="159"/>
      <c r="AS1146" s="159"/>
      <c r="AT1146" s="159"/>
      <c r="AU1146" s="159"/>
      <c r="AV1146" s="159"/>
      <c r="AW1146" s="159"/>
      <c r="AX1146" s="159"/>
      <c r="AY1146" s="159"/>
      <c r="AZ1146" s="159"/>
      <c r="BA1146" s="159"/>
      <c r="BB1146" s="159"/>
      <c r="BC1146" s="159"/>
    </row>
    <row r="1147" spans="21:55" ht="12.75" x14ac:dyDescent="0.2">
      <c r="U1147" s="87"/>
      <c r="V1147" s="87" t="s">
        <v>39</v>
      </c>
      <c r="W1147" s="87"/>
      <c r="X1147" s="87"/>
      <c r="AH1147" s="122"/>
      <c r="AI1147" s="159"/>
      <c r="AJ1147" s="159"/>
      <c r="AK1147" s="159"/>
      <c r="AL1147" s="159"/>
      <c r="AM1147" s="159"/>
      <c r="AN1147" s="159"/>
      <c r="AO1147" s="159"/>
      <c r="AP1147" s="159"/>
      <c r="AQ1147" s="159"/>
      <c r="AR1147" s="159"/>
      <c r="AS1147" s="159"/>
      <c r="AT1147" s="159"/>
      <c r="AU1147" s="159"/>
      <c r="AV1147" s="159"/>
      <c r="AW1147" s="159"/>
      <c r="AX1147" s="159"/>
      <c r="AY1147" s="159"/>
      <c r="AZ1147" s="159"/>
      <c r="BA1147" s="159"/>
      <c r="BB1147" s="159"/>
      <c r="BC1147" s="159"/>
    </row>
    <row r="1148" spans="21:55" ht="12.75" x14ac:dyDescent="0.2">
      <c r="U1148" s="87"/>
      <c r="V1148" s="87" t="s">
        <v>41</v>
      </c>
      <c r="W1148" s="87"/>
      <c r="X1148" s="87"/>
      <c r="AH1148" s="122"/>
      <c r="AI1148" s="159"/>
      <c r="AJ1148" s="159"/>
      <c r="AK1148" s="159"/>
      <c r="AL1148" s="159"/>
      <c r="AM1148" s="159"/>
      <c r="AN1148" s="159"/>
      <c r="AO1148" s="159"/>
      <c r="AP1148" s="159"/>
      <c r="AQ1148" s="159"/>
      <c r="AR1148" s="159"/>
      <c r="AS1148" s="159"/>
      <c r="AT1148" s="159"/>
      <c r="AU1148" s="159"/>
      <c r="AV1148" s="159"/>
      <c r="AW1148" s="159"/>
      <c r="AX1148" s="159"/>
      <c r="AY1148" s="159"/>
      <c r="AZ1148" s="159"/>
      <c r="BA1148" s="159"/>
      <c r="BB1148" s="159"/>
      <c r="BC1148" s="159"/>
    </row>
    <row r="1149" spans="21:55" ht="12.75" x14ac:dyDescent="0.2">
      <c r="U1149" s="87"/>
      <c r="V1149" s="87" t="s">
        <v>42</v>
      </c>
      <c r="W1149" s="87"/>
      <c r="X1149" s="87"/>
      <c r="AH1149" s="122"/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159"/>
      <c r="AX1149" s="159"/>
      <c r="AY1149" s="159"/>
      <c r="AZ1149" s="159"/>
      <c r="BA1149" s="159"/>
      <c r="BB1149" s="159"/>
      <c r="BC1149" s="159"/>
    </row>
    <row r="1150" spans="21:55" ht="12.75" x14ac:dyDescent="0.2">
      <c r="U1150" s="87"/>
      <c r="V1150" s="87" t="s">
        <v>43</v>
      </c>
      <c r="W1150" s="164"/>
      <c r="X1150" s="87"/>
      <c r="AH1150" s="122"/>
      <c r="AI1150" s="159"/>
      <c r="AJ1150" s="159"/>
      <c r="AK1150" s="159"/>
      <c r="AL1150" s="159"/>
      <c r="AM1150" s="159"/>
      <c r="AN1150" s="159"/>
      <c r="AO1150" s="159"/>
      <c r="AP1150" s="159"/>
      <c r="AQ1150" s="159"/>
      <c r="AR1150" s="159"/>
      <c r="AS1150" s="159"/>
      <c r="AT1150" s="159"/>
      <c r="AU1150" s="159"/>
      <c r="AV1150" s="159"/>
      <c r="AW1150" s="159"/>
      <c r="AX1150" s="159"/>
      <c r="AY1150" s="159"/>
      <c r="AZ1150" s="159"/>
      <c r="BA1150" s="159"/>
      <c r="BB1150" s="159"/>
      <c r="BC1150" s="159"/>
    </row>
    <row r="1151" spans="21:55" ht="12.75" x14ac:dyDescent="0.2">
      <c r="U1151" s="87"/>
      <c r="V1151" s="87" t="s">
        <v>44</v>
      </c>
      <c r="W1151" s="87"/>
      <c r="X1151" s="87"/>
      <c r="AH1151" s="122"/>
      <c r="AI1151" s="159"/>
      <c r="AJ1151" s="159"/>
      <c r="AK1151" s="159"/>
      <c r="AL1151" s="159"/>
      <c r="AM1151" s="159"/>
      <c r="AN1151" s="159"/>
      <c r="AO1151" s="159"/>
      <c r="AP1151" s="159"/>
      <c r="AQ1151" s="159"/>
      <c r="AR1151" s="159"/>
      <c r="AS1151" s="159"/>
      <c r="AT1151" s="159"/>
      <c r="AU1151" s="159"/>
      <c r="AV1151" s="159"/>
      <c r="AW1151" s="159"/>
      <c r="AX1151" s="159"/>
      <c r="AY1151" s="159"/>
      <c r="AZ1151" s="159"/>
      <c r="BA1151" s="159"/>
      <c r="BB1151" s="159"/>
      <c r="BC1151" s="159"/>
    </row>
    <row r="1152" spans="21:55" ht="12.75" x14ac:dyDescent="0.2">
      <c r="U1152" s="87"/>
      <c r="V1152" s="87"/>
      <c r="W1152" s="87"/>
      <c r="X1152" s="87"/>
      <c r="AH1152" s="122"/>
      <c r="AI1152" s="159"/>
      <c r="AJ1152" s="159"/>
      <c r="AK1152" s="159"/>
      <c r="AL1152" s="159"/>
      <c r="AM1152" s="159"/>
      <c r="AN1152" s="159"/>
      <c r="AO1152" s="159"/>
      <c r="AP1152" s="159"/>
      <c r="AQ1152" s="159"/>
      <c r="AR1152" s="159"/>
      <c r="AS1152" s="159"/>
      <c r="AT1152" s="159"/>
      <c r="AU1152" s="159"/>
      <c r="AV1152" s="159"/>
      <c r="AW1152" s="159"/>
      <c r="AX1152" s="159"/>
      <c r="AY1152" s="159"/>
      <c r="AZ1152" s="159"/>
      <c r="BA1152" s="159"/>
      <c r="BB1152" s="159"/>
      <c r="BC1152" s="159"/>
    </row>
    <row r="1153" spans="21:55" ht="12.75" x14ac:dyDescent="0.2">
      <c r="U1153" s="87"/>
      <c r="V1153" s="87"/>
      <c r="W1153" s="87"/>
      <c r="X1153" s="87"/>
      <c r="AH1153" s="122"/>
      <c r="AI1153" s="159"/>
      <c r="AJ1153" s="159"/>
      <c r="AK1153" s="159"/>
      <c r="AL1153" s="159"/>
      <c r="AM1153" s="159"/>
      <c r="AN1153" s="159"/>
      <c r="AO1153" s="159"/>
      <c r="AP1153" s="159"/>
      <c r="AQ1153" s="159"/>
      <c r="AR1153" s="159"/>
      <c r="AS1153" s="159"/>
      <c r="AT1153" s="159"/>
      <c r="AU1153" s="159"/>
      <c r="AV1153" s="159"/>
      <c r="AW1153" s="159"/>
      <c r="AX1153" s="159"/>
      <c r="AY1153" s="159"/>
      <c r="AZ1153" s="159"/>
      <c r="BA1153" s="159"/>
      <c r="BB1153" s="159"/>
      <c r="BC1153" s="159"/>
    </row>
    <row r="1154" spans="21:55" ht="12.75" x14ac:dyDescent="0.2">
      <c r="U1154" s="87"/>
      <c r="V1154" s="87"/>
      <c r="W1154" s="87"/>
      <c r="X1154" s="87"/>
      <c r="AH1154" s="122"/>
      <c r="AI1154" s="159"/>
      <c r="AJ1154" s="159"/>
      <c r="AK1154" s="159"/>
      <c r="AL1154" s="159"/>
      <c r="AM1154" s="159"/>
      <c r="AN1154" s="159"/>
      <c r="AO1154" s="159"/>
      <c r="AP1154" s="159"/>
      <c r="AQ1154" s="159"/>
      <c r="AR1154" s="159"/>
      <c r="AS1154" s="159"/>
      <c r="AT1154" s="159"/>
      <c r="AU1154" s="159"/>
      <c r="AV1154" s="159"/>
      <c r="AW1154" s="159"/>
      <c r="AX1154" s="159"/>
      <c r="AY1154" s="159"/>
      <c r="AZ1154" s="159"/>
      <c r="BA1154" s="159"/>
      <c r="BB1154" s="159"/>
      <c r="BC1154" s="159"/>
    </row>
    <row r="1155" spans="21:55" ht="12.75" x14ac:dyDescent="0.2">
      <c r="U1155" s="87"/>
      <c r="V1155" s="87"/>
      <c r="W1155" s="87"/>
      <c r="X1155" s="87"/>
      <c r="AH1155" s="122"/>
      <c r="AI1155" s="159"/>
      <c r="AJ1155" s="159"/>
      <c r="AK1155" s="159"/>
      <c r="AL1155" s="159"/>
      <c r="AM1155" s="159"/>
      <c r="AN1155" s="159"/>
      <c r="AO1155" s="159"/>
      <c r="AP1155" s="159"/>
      <c r="AQ1155" s="159"/>
      <c r="AR1155" s="159"/>
      <c r="AS1155" s="159"/>
      <c r="AT1155" s="159"/>
      <c r="AU1155" s="159"/>
      <c r="AV1155" s="159"/>
      <c r="AW1155" s="159"/>
      <c r="AX1155" s="159"/>
      <c r="AY1155" s="159"/>
      <c r="AZ1155" s="159"/>
      <c r="BA1155" s="159"/>
      <c r="BB1155" s="159"/>
      <c r="BC1155" s="159"/>
    </row>
    <row r="1156" spans="21:55" ht="12.75" x14ac:dyDescent="0.2">
      <c r="U1156" s="87"/>
      <c r="V1156" s="87"/>
      <c r="W1156" s="87"/>
      <c r="X1156" s="87"/>
      <c r="AH1156" s="122"/>
      <c r="AI1156" s="159"/>
      <c r="AJ1156" s="159"/>
      <c r="AK1156" s="159"/>
      <c r="AL1156" s="159"/>
      <c r="AM1156" s="159"/>
      <c r="AN1156" s="159"/>
      <c r="AO1156" s="159"/>
      <c r="AP1156" s="159"/>
      <c r="AQ1156" s="159"/>
      <c r="AR1156" s="159"/>
      <c r="AS1156" s="159"/>
      <c r="AT1156" s="159"/>
      <c r="AU1156" s="159"/>
      <c r="AV1156" s="159"/>
      <c r="AW1156" s="159"/>
      <c r="AX1156" s="159"/>
      <c r="AY1156" s="159"/>
      <c r="AZ1156" s="159"/>
      <c r="BA1156" s="159"/>
      <c r="BB1156" s="159"/>
      <c r="BC1156" s="159"/>
    </row>
    <row r="1157" spans="21:55" ht="12.75" x14ac:dyDescent="0.2">
      <c r="U1157" s="87"/>
      <c r="V1157" s="87"/>
      <c r="W1157" s="87"/>
      <c r="X1157" s="87"/>
      <c r="AH1157" s="122"/>
      <c r="AI1157" s="159"/>
      <c r="AJ1157" s="159"/>
      <c r="AK1157" s="159"/>
      <c r="AL1157" s="159"/>
      <c r="AM1157" s="159"/>
      <c r="AN1157" s="159"/>
      <c r="AO1157" s="159"/>
      <c r="AP1157" s="159"/>
      <c r="AQ1157" s="159"/>
      <c r="AR1157" s="159"/>
      <c r="AS1157" s="159"/>
      <c r="AT1157" s="159"/>
      <c r="AU1157" s="159"/>
      <c r="AV1157" s="159"/>
      <c r="AW1157" s="159"/>
      <c r="AX1157" s="159"/>
      <c r="AY1157" s="159"/>
      <c r="AZ1157" s="159"/>
      <c r="BA1157" s="159"/>
      <c r="BB1157" s="159"/>
      <c r="BC1157" s="159"/>
    </row>
    <row r="1158" spans="21:55" ht="12.75" x14ac:dyDescent="0.2">
      <c r="U1158" s="87"/>
      <c r="V1158" s="87"/>
      <c r="W1158" s="87"/>
      <c r="X1158" s="87"/>
      <c r="AH1158" s="122"/>
      <c r="AI1158" s="159"/>
      <c r="AJ1158" s="159"/>
      <c r="AK1158" s="159"/>
      <c r="AL1158" s="159"/>
      <c r="AM1158" s="159"/>
      <c r="AN1158" s="159"/>
      <c r="AO1158" s="159"/>
      <c r="AP1158" s="159"/>
      <c r="AQ1158" s="159"/>
      <c r="AR1158" s="159"/>
      <c r="AS1158" s="159"/>
      <c r="AT1158" s="159"/>
      <c r="AU1158" s="159"/>
      <c r="AV1158" s="159"/>
      <c r="AW1158" s="159"/>
      <c r="AX1158" s="159"/>
      <c r="AY1158" s="159"/>
      <c r="AZ1158" s="159"/>
      <c r="BA1158" s="159"/>
      <c r="BB1158" s="159"/>
      <c r="BC1158" s="159"/>
    </row>
    <row r="1159" spans="21:55" ht="12.75" x14ac:dyDescent="0.2">
      <c r="U1159" s="87"/>
      <c r="V1159" s="87"/>
      <c r="W1159" s="87"/>
      <c r="X1159" s="87"/>
      <c r="AH1159" s="122"/>
      <c r="AI1159" s="159"/>
      <c r="AJ1159" s="159"/>
      <c r="AK1159" s="159"/>
      <c r="AL1159" s="159"/>
      <c r="AM1159" s="159"/>
      <c r="AN1159" s="159"/>
      <c r="AO1159" s="159"/>
      <c r="AP1159" s="159"/>
      <c r="AQ1159" s="159"/>
      <c r="AR1159" s="159"/>
      <c r="AS1159" s="159"/>
      <c r="AT1159" s="159"/>
      <c r="AU1159" s="159"/>
      <c r="AV1159" s="159"/>
      <c r="AW1159" s="159"/>
      <c r="AX1159" s="159"/>
      <c r="AY1159" s="159"/>
      <c r="AZ1159" s="159"/>
      <c r="BA1159" s="159"/>
      <c r="BB1159" s="159"/>
      <c r="BC1159" s="159"/>
    </row>
    <row r="1160" spans="21:55" ht="12.75" x14ac:dyDescent="0.2">
      <c r="AH1160" s="122"/>
      <c r="AI1160" s="159"/>
      <c r="AJ1160" s="159"/>
      <c r="AK1160" s="159"/>
      <c r="AL1160" s="159"/>
      <c r="AM1160" s="159"/>
      <c r="AN1160" s="159"/>
      <c r="AO1160" s="159"/>
      <c r="AP1160" s="159"/>
      <c r="AQ1160" s="159"/>
      <c r="AR1160" s="159"/>
      <c r="AS1160" s="159"/>
      <c r="AT1160" s="159"/>
      <c r="AU1160" s="159"/>
      <c r="AV1160" s="159"/>
      <c r="AW1160" s="159"/>
      <c r="AX1160" s="159"/>
      <c r="AY1160" s="159"/>
      <c r="AZ1160" s="159"/>
      <c r="BA1160" s="159"/>
      <c r="BB1160" s="159"/>
      <c r="BC1160" s="159"/>
    </row>
    <row r="1161" spans="21:55" ht="12.75" x14ac:dyDescent="0.2">
      <c r="AH1161" s="122"/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159"/>
      <c r="AT1161" s="159"/>
      <c r="AU1161" s="159"/>
      <c r="AV1161" s="159"/>
      <c r="AW1161" s="159"/>
      <c r="AX1161" s="159"/>
      <c r="AY1161" s="159"/>
      <c r="AZ1161" s="159"/>
      <c r="BA1161" s="159"/>
      <c r="BB1161" s="159"/>
      <c r="BC1161" s="159"/>
    </row>
    <row r="1162" spans="21:55" ht="12.75" x14ac:dyDescent="0.2">
      <c r="AH1162" s="122"/>
      <c r="AI1162" s="159"/>
      <c r="AJ1162" s="159"/>
      <c r="AK1162" s="159"/>
      <c r="AL1162" s="159"/>
      <c r="AM1162" s="159"/>
      <c r="AN1162" s="159"/>
      <c r="AO1162" s="159"/>
      <c r="AP1162" s="159"/>
      <c r="AQ1162" s="159"/>
      <c r="AR1162" s="159"/>
      <c r="AS1162" s="159"/>
      <c r="AT1162" s="159"/>
      <c r="AU1162" s="159"/>
      <c r="AV1162" s="159"/>
      <c r="AW1162" s="159"/>
      <c r="AX1162" s="159"/>
      <c r="AY1162" s="159"/>
      <c r="AZ1162" s="159"/>
      <c r="BA1162" s="159"/>
      <c r="BB1162" s="159"/>
      <c r="BC1162" s="159"/>
    </row>
    <row r="1163" spans="21:55" ht="12.75" x14ac:dyDescent="0.2">
      <c r="AH1163" s="122"/>
      <c r="AI1163" s="159"/>
      <c r="AJ1163" s="159"/>
      <c r="AK1163" s="159"/>
      <c r="AL1163" s="159"/>
      <c r="AM1163" s="159"/>
      <c r="AN1163" s="159"/>
      <c r="AO1163" s="159"/>
      <c r="AP1163" s="159"/>
      <c r="AQ1163" s="159"/>
      <c r="AR1163" s="159"/>
      <c r="AS1163" s="159"/>
      <c r="AT1163" s="159"/>
      <c r="AU1163" s="159"/>
      <c r="AV1163" s="159"/>
      <c r="AW1163" s="159"/>
      <c r="AX1163" s="159"/>
      <c r="AY1163" s="159"/>
      <c r="AZ1163" s="159"/>
      <c r="BA1163" s="159"/>
      <c r="BB1163" s="159"/>
      <c r="BC1163" s="159"/>
    </row>
    <row r="1164" spans="21:55" ht="12.75" x14ac:dyDescent="0.2">
      <c r="AH1164" s="122"/>
      <c r="AI1164" s="159"/>
      <c r="AJ1164" s="159"/>
      <c r="AK1164" s="159"/>
      <c r="AL1164" s="159"/>
      <c r="AM1164" s="159"/>
      <c r="AN1164" s="159"/>
      <c r="AO1164" s="159"/>
      <c r="AP1164" s="159"/>
      <c r="AQ1164" s="159"/>
      <c r="AR1164" s="159"/>
      <c r="AS1164" s="159"/>
      <c r="AT1164" s="159"/>
      <c r="AU1164" s="159"/>
      <c r="AV1164" s="159"/>
      <c r="AW1164" s="159"/>
      <c r="AX1164" s="159"/>
      <c r="AY1164" s="159"/>
      <c r="AZ1164" s="159"/>
      <c r="BA1164" s="159"/>
      <c r="BB1164" s="159"/>
      <c r="BC1164" s="159"/>
    </row>
    <row r="1165" spans="21:55" ht="12.75" x14ac:dyDescent="0.2">
      <c r="AH1165" s="122"/>
      <c r="AI1165" s="159"/>
      <c r="AJ1165" s="159"/>
      <c r="AK1165" s="159"/>
      <c r="AL1165" s="159"/>
      <c r="AM1165" s="159"/>
      <c r="AN1165" s="159"/>
      <c r="AO1165" s="159"/>
      <c r="AP1165" s="159"/>
      <c r="AQ1165" s="159"/>
      <c r="AR1165" s="159"/>
      <c r="AS1165" s="159"/>
      <c r="AT1165" s="159"/>
      <c r="AU1165" s="159"/>
      <c r="AV1165" s="159"/>
      <c r="AW1165" s="159"/>
      <c r="AX1165" s="159"/>
      <c r="AY1165" s="159"/>
      <c r="AZ1165" s="159"/>
      <c r="BA1165" s="159"/>
      <c r="BB1165" s="159"/>
      <c r="BC1165" s="159"/>
    </row>
    <row r="1166" spans="21:55" ht="12.75" x14ac:dyDescent="0.2">
      <c r="AH1166" s="122"/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159"/>
      <c r="AT1166" s="159"/>
      <c r="AU1166" s="159"/>
      <c r="AV1166" s="159"/>
      <c r="AW1166" s="159"/>
      <c r="AX1166" s="159"/>
      <c r="AY1166" s="159"/>
      <c r="AZ1166" s="159"/>
      <c r="BA1166" s="159"/>
      <c r="BB1166" s="159"/>
      <c r="BC1166" s="159"/>
    </row>
    <row r="1167" spans="21:55" ht="12.75" x14ac:dyDescent="0.2">
      <c r="AH1167" s="122"/>
      <c r="AI1167" s="159"/>
      <c r="AJ1167" s="159"/>
      <c r="AK1167" s="159"/>
      <c r="AL1167" s="159"/>
      <c r="AM1167" s="159"/>
      <c r="AN1167" s="159"/>
      <c r="AO1167" s="159"/>
      <c r="AP1167" s="159"/>
      <c r="AQ1167" s="159"/>
      <c r="AR1167" s="159"/>
      <c r="AS1167" s="159"/>
      <c r="AT1167" s="159"/>
      <c r="AU1167" s="159"/>
      <c r="AV1167" s="159"/>
      <c r="AW1167" s="159"/>
      <c r="AX1167" s="159"/>
      <c r="AY1167" s="159"/>
      <c r="AZ1167" s="159"/>
      <c r="BA1167" s="159"/>
      <c r="BB1167" s="159"/>
      <c r="BC1167" s="159"/>
    </row>
    <row r="1168" spans="21:55" ht="12.75" x14ac:dyDescent="0.2">
      <c r="AH1168" s="122"/>
      <c r="AI1168" s="159"/>
      <c r="AJ1168" s="159"/>
      <c r="AK1168" s="159"/>
      <c r="AL1168" s="159"/>
      <c r="AM1168" s="159"/>
      <c r="AN1168" s="159"/>
      <c r="AO1168" s="159"/>
      <c r="AP1168" s="159"/>
      <c r="AQ1168" s="159"/>
      <c r="AR1168" s="159"/>
      <c r="AS1168" s="159"/>
      <c r="AT1168" s="159"/>
      <c r="AU1168" s="159"/>
      <c r="AV1168" s="159"/>
      <c r="AW1168" s="159"/>
      <c r="AX1168" s="159"/>
      <c r="AY1168" s="159"/>
      <c r="AZ1168" s="159"/>
      <c r="BA1168" s="159"/>
      <c r="BB1168" s="159"/>
      <c r="BC1168" s="159"/>
    </row>
    <row r="1169" spans="34:55" ht="12.75" x14ac:dyDescent="0.2">
      <c r="AH1169" s="122"/>
      <c r="AI1169" s="159"/>
      <c r="AJ1169" s="159"/>
      <c r="AK1169" s="159"/>
      <c r="AL1169" s="159"/>
      <c r="AM1169" s="159"/>
      <c r="AN1169" s="159"/>
      <c r="AO1169" s="159"/>
      <c r="AP1169" s="159"/>
      <c r="AQ1169" s="159"/>
      <c r="AR1169" s="159"/>
      <c r="AS1169" s="159"/>
      <c r="AT1169" s="159"/>
      <c r="AU1169" s="159"/>
      <c r="AV1169" s="159"/>
      <c r="AW1169" s="159"/>
      <c r="AX1169" s="159"/>
      <c r="AY1169" s="159"/>
      <c r="AZ1169" s="159"/>
      <c r="BA1169" s="159"/>
      <c r="BB1169" s="159"/>
      <c r="BC1169" s="159"/>
    </row>
    <row r="1170" spans="34:55" ht="12.75" x14ac:dyDescent="0.2">
      <c r="AH1170" s="122"/>
      <c r="AI1170" s="159"/>
      <c r="AJ1170" s="159"/>
      <c r="AK1170" s="159"/>
      <c r="AL1170" s="159"/>
      <c r="AM1170" s="159"/>
      <c r="AN1170" s="159"/>
      <c r="AO1170" s="159"/>
      <c r="AP1170" s="159"/>
      <c r="AQ1170" s="159"/>
      <c r="AR1170" s="159"/>
      <c r="AS1170" s="159"/>
      <c r="AT1170" s="159"/>
      <c r="AU1170" s="159"/>
      <c r="AV1170" s="159"/>
      <c r="AW1170" s="159"/>
      <c r="AX1170" s="159"/>
      <c r="AY1170" s="159"/>
      <c r="AZ1170" s="159"/>
      <c r="BA1170" s="159"/>
      <c r="BB1170" s="159"/>
      <c r="BC1170" s="159"/>
    </row>
    <row r="1171" spans="34:55" ht="12.75" x14ac:dyDescent="0.2">
      <c r="AH1171" s="122"/>
      <c r="AI1171" s="159"/>
      <c r="AJ1171" s="159"/>
      <c r="AK1171" s="159"/>
      <c r="AL1171" s="159"/>
      <c r="AM1171" s="159"/>
      <c r="AN1171" s="159"/>
      <c r="AO1171" s="159"/>
      <c r="AP1171" s="159"/>
      <c r="AQ1171" s="159"/>
      <c r="AR1171" s="159"/>
      <c r="AS1171" s="159"/>
      <c r="AT1171" s="159"/>
      <c r="AU1171" s="159"/>
      <c r="AV1171" s="159"/>
      <c r="AW1171" s="159"/>
      <c r="AX1171" s="159"/>
      <c r="AY1171" s="159"/>
      <c r="AZ1171" s="159"/>
      <c r="BA1171" s="159"/>
      <c r="BB1171" s="159"/>
      <c r="BC1171" s="159"/>
    </row>
    <row r="1172" spans="34:55" ht="12.75" x14ac:dyDescent="0.2">
      <c r="AH1172" s="122"/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159"/>
      <c r="AT1172" s="159"/>
      <c r="AU1172" s="159"/>
      <c r="AV1172" s="159"/>
      <c r="AW1172" s="159"/>
      <c r="AX1172" s="159"/>
      <c r="AY1172" s="159"/>
      <c r="AZ1172" s="159"/>
      <c r="BA1172" s="159"/>
      <c r="BB1172" s="159"/>
      <c r="BC1172" s="159"/>
    </row>
    <row r="1173" spans="34:55" ht="12.75" x14ac:dyDescent="0.2">
      <c r="AH1173" s="122"/>
      <c r="AI1173" s="159"/>
      <c r="AJ1173" s="159"/>
      <c r="AK1173" s="159"/>
      <c r="AL1173" s="159"/>
      <c r="AM1173" s="159"/>
      <c r="AN1173" s="159"/>
      <c r="AO1173" s="159"/>
      <c r="AP1173" s="159"/>
      <c r="AQ1173" s="159"/>
      <c r="AR1173" s="159"/>
      <c r="AS1173" s="159"/>
      <c r="AT1173" s="159"/>
      <c r="AU1173" s="159"/>
      <c r="AV1173" s="159"/>
      <c r="AW1173" s="159"/>
      <c r="AX1173" s="159"/>
      <c r="AY1173" s="159"/>
      <c r="AZ1173" s="159"/>
      <c r="BA1173" s="159"/>
      <c r="BB1173" s="159"/>
      <c r="BC1173" s="159"/>
    </row>
    <row r="1174" spans="34:55" ht="12.75" x14ac:dyDescent="0.2">
      <c r="AH1174" s="122"/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159"/>
      <c r="AX1174" s="159"/>
      <c r="AY1174" s="159"/>
      <c r="AZ1174" s="159"/>
      <c r="BA1174" s="159"/>
      <c r="BB1174" s="159"/>
      <c r="BC1174" s="159"/>
    </row>
    <row r="1175" spans="34:55" ht="12.75" x14ac:dyDescent="0.2">
      <c r="AH1175" s="122"/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159"/>
      <c r="AX1175" s="159"/>
      <c r="AY1175" s="159"/>
      <c r="AZ1175" s="159"/>
      <c r="BA1175" s="159"/>
      <c r="BB1175" s="159"/>
      <c r="BC1175" s="159"/>
    </row>
    <row r="1176" spans="34:55" ht="12.75" x14ac:dyDescent="0.2">
      <c r="AH1176" s="122"/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159"/>
      <c r="AX1176" s="159"/>
      <c r="AY1176" s="159"/>
      <c r="AZ1176" s="159"/>
      <c r="BA1176" s="159"/>
      <c r="BB1176" s="159"/>
      <c r="BC1176" s="159"/>
    </row>
    <row r="1177" spans="34:55" ht="12.75" x14ac:dyDescent="0.2">
      <c r="AH1177" s="122"/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159"/>
      <c r="AX1177" s="159"/>
      <c r="AY1177" s="159"/>
      <c r="AZ1177" s="159"/>
      <c r="BA1177" s="159"/>
      <c r="BB1177" s="159"/>
      <c r="BC1177" s="159"/>
    </row>
    <row r="1178" spans="34:55" ht="12.75" x14ac:dyDescent="0.2">
      <c r="AH1178" s="122"/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159"/>
      <c r="AX1178" s="159"/>
      <c r="AY1178" s="159"/>
      <c r="AZ1178" s="159"/>
      <c r="BA1178" s="159"/>
      <c r="BB1178" s="159"/>
      <c r="BC1178" s="159"/>
    </row>
    <row r="1179" spans="34:55" ht="12.75" x14ac:dyDescent="0.2">
      <c r="AH1179" s="122"/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159"/>
      <c r="AX1179" s="159"/>
      <c r="AY1179" s="159"/>
      <c r="AZ1179" s="159"/>
      <c r="BA1179" s="159"/>
      <c r="BB1179" s="159"/>
      <c r="BC1179" s="159"/>
    </row>
    <row r="1180" spans="34:55" ht="12.75" x14ac:dyDescent="0.2">
      <c r="AH1180" s="122"/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159"/>
      <c r="AX1180" s="159"/>
      <c r="AY1180" s="159"/>
      <c r="AZ1180" s="159"/>
      <c r="BA1180" s="159"/>
      <c r="BB1180" s="159"/>
      <c r="BC1180" s="159"/>
    </row>
    <row r="1181" spans="34:55" ht="12.75" x14ac:dyDescent="0.2">
      <c r="AH1181" s="122"/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159"/>
      <c r="AX1181" s="159"/>
      <c r="AY1181" s="159"/>
      <c r="AZ1181" s="159"/>
      <c r="BA1181" s="159"/>
      <c r="BB1181" s="159"/>
      <c r="BC1181" s="159"/>
    </row>
    <row r="1182" spans="34:55" ht="12.75" x14ac:dyDescent="0.2">
      <c r="AH1182" s="122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159"/>
      <c r="AX1182" s="159"/>
      <c r="AY1182" s="159"/>
      <c r="AZ1182" s="159"/>
      <c r="BA1182" s="159"/>
      <c r="BB1182" s="159"/>
      <c r="BC1182" s="159"/>
    </row>
    <row r="1183" spans="34:55" ht="12.75" x14ac:dyDescent="0.2">
      <c r="AH1183" s="122"/>
      <c r="AI1183" s="159"/>
      <c r="AJ1183" s="159"/>
      <c r="AK1183" s="159"/>
      <c r="AL1183" s="159"/>
      <c r="AM1183" s="159"/>
      <c r="AN1183" s="159"/>
      <c r="AO1183" s="159"/>
      <c r="AP1183" s="159"/>
      <c r="AQ1183" s="159"/>
      <c r="AR1183" s="159"/>
      <c r="AS1183" s="159"/>
      <c r="AT1183" s="159"/>
      <c r="AU1183" s="159"/>
      <c r="AV1183" s="159"/>
      <c r="AW1183" s="159"/>
      <c r="AX1183" s="159"/>
      <c r="AY1183" s="159"/>
      <c r="AZ1183" s="159"/>
      <c r="BA1183" s="159"/>
      <c r="BB1183" s="159"/>
      <c r="BC1183" s="159"/>
    </row>
    <row r="1184" spans="34:55" ht="12.75" x14ac:dyDescent="0.2">
      <c r="AH1184" s="122"/>
      <c r="AI1184" s="159"/>
      <c r="AJ1184" s="159"/>
      <c r="AK1184" s="159"/>
      <c r="AL1184" s="159"/>
      <c r="AM1184" s="159"/>
      <c r="AN1184" s="159"/>
      <c r="AO1184" s="159"/>
      <c r="AP1184" s="159"/>
      <c r="AQ1184" s="159"/>
      <c r="AR1184" s="159"/>
      <c r="AS1184" s="159"/>
      <c r="AT1184" s="159"/>
      <c r="AU1184" s="159"/>
      <c r="AV1184" s="159"/>
      <c r="AW1184" s="159"/>
      <c r="AX1184" s="159"/>
      <c r="AY1184" s="159"/>
      <c r="AZ1184" s="159"/>
      <c r="BA1184" s="159"/>
      <c r="BB1184" s="159"/>
      <c r="BC1184" s="159"/>
    </row>
    <row r="1185" spans="34:55" ht="12.75" x14ac:dyDescent="0.2">
      <c r="AH1185" s="122"/>
      <c r="AI1185" s="159"/>
      <c r="AJ1185" s="159"/>
      <c r="AK1185" s="159"/>
      <c r="AL1185" s="159"/>
      <c r="AM1185" s="159"/>
      <c r="AN1185" s="159"/>
      <c r="AO1185" s="159"/>
      <c r="AP1185" s="159"/>
      <c r="AQ1185" s="159"/>
      <c r="AR1185" s="159"/>
      <c r="AS1185" s="159"/>
      <c r="AT1185" s="159"/>
      <c r="AU1185" s="159"/>
      <c r="AV1185" s="159"/>
      <c r="AW1185" s="159"/>
      <c r="AX1185" s="159"/>
      <c r="AY1185" s="159"/>
      <c r="AZ1185" s="159"/>
      <c r="BA1185" s="159"/>
      <c r="BB1185" s="159"/>
      <c r="BC1185" s="159"/>
    </row>
    <row r="1186" spans="34:55" ht="12.75" x14ac:dyDescent="0.2">
      <c r="AH1186" s="122"/>
      <c r="AI1186" s="159"/>
      <c r="AJ1186" s="159"/>
      <c r="AK1186" s="159"/>
      <c r="AL1186" s="159"/>
      <c r="AM1186" s="159"/>
      <c r="AN1186" s="159"/>
      <c r="AO1186" s="159"/>
      <c r="AP1186" s="159"/>
      <c r="AQ1186" s="159"/>
      <c r="AR1186" s="159"/>
      <c r="AS1186" s="159"/>
      <c r="AT1186" s="159"/>
      <c r="AU1186" s="159"/>
      <c r="AV1186" s="159"/>
      <c r="AW1186" s="159"/>
      <c r="AX1186" s="159"/>
      <c r="AY1186" s="159"/>
      <c r="AZ1186" s="159"/>
      <c r="BA1186" s="159"/>
      <c r="BB1186" s="159"/>
      <c r="BC1186" s="159"/>
    </row>
    <row r="1187" spans="34:55" ht="12.75" x14ac:dyDescent="0.2">
      <c r="AH1187" s="122"/>
      <c r="AI1187" s="159"/>
      <c r="AJ1187" s="159"/>
      <c r="AK1187" s="159"/>
      <c r="AL1187" s="159"/>
      <c r="AM1187" s="159"/>
      <c r="AN1187" s="159"/>
      <c r="AO1187" s="159"/>
      <c r="AP1187" s="159"/>
      <c r="AQ1187" s="159"/>
      <c r="AR1187" s="159"/>
      <c r="AS1187" s="159"/>
      <c r="AT1187" s="159"/>
      <c r="AU1187" s="159"/>
      <c r="AV1187" s="159"/>
      <c r="AW1187" s="159"/>
      <c r="AX1187" s="159"/>
      <c r="AY1187" s="159"/>
      <c r="AZ1187" s="159"/>
      <c r="BA1187" s="159"/>
      <c r="BB1187" s="159"/>
      <c r="BC1187" s="159"/>
    </row>
    <row r="1188" spans="34:55" ht="12.75" x14ac:dyDescent="0.2">
      <c r="AH1188" s="122"/>
      <c r="AI1188" s="159"/>
      <c r="AJ1188" s="159"/>
      <c r="AK1188" s="159"/>
      <c r="AL1188" s="159"/>
      <c r="AM1188" s="159"/>
      <c r="AN1188" s="159"/>
      <c r="AO1188" s="159"/>
      <c r="AP1188" s="159"/>
      <c r="AQ1188" s="159"/>
      <c r="AR1188" s="159"/>
      <c r="AS1188" s="159"/>
      <c r="AT1188" s="159"/>
      <c r="AU1188" s="159"/>
      <c r="AV1188" s="159"/>
      <c r="AW1188" s="159"/>
      <c r="AX1188" s="159"/>
      <c r="AY1188" s="159"/>
      <c r="AZ1188" s="159"/>
      <c r="BA1188" s="159"/>
      <c r="BB1188" s="159"/>
      <c r="BC1188" s="159"/>
    </row>
    <row r="1189" spans="34:55" ht="12.75" x14ac:dyDescent="0.2">
      <c r="AH1189" s="122"/>
      <c r="AI1189" s="159"/>
      <c r="AJ1189" s="159"/>
      <c r="AK1189" s="159"/>
      <c r="AL1189" s="159"/>
      <c r="AM1189" s="159"/>
      <c r="AN1189" s="159"/>
      <c r="AO1189" s="159"/>
      <c r="AP1189" s="159"/>
      <c r="AQ1189" s="159"/>
      <c r="AR1189" s="159"/>
      <c r="AS1189" s="159"/>
      <c r="AT1189" s="159"/>
      <c r="AU1189" s="159"/>
      <c r="AV1189" s="159"/>
      <c r="AW1189" s="159"/>
      <c r="AX1189" s="159"/>
      <c r="AY1189" s="159"/>
      <c r="AZ1189" s="159"/>
      <c r="BA1189" s="159"/>
      <c r="BB1189" s="159"/>
      <c r="BC1189" s="159"/>
    </row>
    <row r="1190" spans="34:55" ht="12.75" x14ac:dyDescent="0.2">
      <c r="AH1190" s="122"/>
      <c r="AI1190" s="159"/>
      <c r="AJ1190" s="159"/>
      <c r="AK1190" s="159"/>
      <c r="AL1190" s="159"/>
      <c r="AM1190" s="159"/>
      <c r="AN1190" s="159"/>
      <c r="AO1190" s="159"/>
      <c r="AP1190" s="159"/>
      <c r="AQ1190" s="159"/>
      <c r="AR1190" s="159"/>
      <c r="AS1190" s="159"/>
      <c r="AT1190" s="159"/>
      <c r="AU1190" s="159"/>
      <c r="AV1190" s="159"/>
      <c r="AW1190" s="159"/>
      <c r="AX1190" s="159"/>
      <c r="AY1190" s="159"/>
      <c r="AZ1190" s="159"/>
      <c r="BA1190" s="159"/>
      <c r="BB1190" s="159"/>
      <c r="BC1190" s="159"/>
    </row>
    <row r="1191" spans="34:55" ht="12.75" x14ac:dyDescent="0.2">
      <c r="AH1191" s="122"/>
      <c r="AI1191" s="159"/>
      <c r="AJ1191" s="159"/>
      <c r="AK1191" s="159"/>
      <c r="AL1191" s="159"/>
      <c r="AM1191" s="159"/>
      <c r="AN1191" s="159"/>
      <c r="AO1191" s="159"/>
      <c r="AP1191" s="159"/>
      <c r="AQ1191" s="159"/>
      <c r="AR1191" s="159"/>
      <c r="AS1191" s="159"/>
      <c r="AT1191" s="159"/>
      <c r="AU1191" s="159"/>
      <c r="AV1191" s="159"/>
      <c r="AW1191" s="159"/>
      <c r="AX1191" s="159"/>
      <c r="AY1191" s="159"/>
      <c r="AZ1191" s="159"/>
      <c r="BA1191" s="159"/>
      <c r="BB1191" s="159"/>
      <c r="BC1191" s="159"/>
    </row>
    <row r="1192" spans="34:55" ht="12.75" x14ac:dyDescent="0.2">
      <c r="AH1192" s="122"/>
      <c r="AI1192" s="159"/>
      <c r="AJ1192" s="159"/>
      <c r="AK1192" s="159"/>
      <c r="AL1192" s="159"/>
      <c r="AM1192" s="159"/>
      <c r="AN1192" s="159"/>
      <c r="AO1192" s="159"/>
      <c r="AP1192" s="159"/>
      <c r="AQ1192" s="159"/>
      <c r="AR1192" s="159"/>
      <c r="AS1192" s="159"/>
      <c r="AT1192" s="159"/>
      <c r="AU1192" s="159"/>
      <c r="AV1192" s="159"/>
      <c r="AW1192" s="159"/>
      <c r="AX1192" s="159"/>
      <c r="AY1192" s="159"/>
      <c r="AZ1192" s="159"/>
      <c r="BA1192" s="159"/>
      <c r="BB1192" s="159"/>
      <c r="BC1192" s="159"/>
    </row>
    <row r="1193" spans="34:55" ht="12.75" x14ac:dyDescent="0.2">
      <c r="AH1193" s="122"/>
      <c r="AI1193" s="159"/>
      <c r="AJ1193" s="159"/>
      <c r="AK1193" s="159"/>
      <c r="AL1193" s="159"/>
      <c r="AM1193" s="159"/>
      <c r="AN1193" s="159"/>
      <c r="AO1193" s="159"/>
      <c r="AP1193" s="159"/>
      <c r="AQ1193" s="159"/>
      <c r="AR1193" s="159"/>
      <c r="AS1193" s="159"/>
      <c r="AT1193" s="159"/>
      <c r="AU1193" s="159"/>
      <c r="AV1193" s="159"/>
      <c r="AW1193" s="159"/>
      <c r="AX1193" s="159"/>
      <c r="AY1193" s="159"/>
      <c r="AZ1193" s="159"/>
      <c r="BA1193" s="159"/>
      <c r="BB1193" s="159"/>
      <c r="BC1193" s="159"/>
    </row>
    <row r="1194" spans="34:55" ht="12.75" x14ac:dyDescent="0.2">
      <c r="AH1194" s="122"/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159"/>
      <c r="AT1194" s="159"/>
      <c r="AU1194" s="159"/>
      <c r="AV1194" s="159"/>
      <c r="AW1194" s="159"/>
      <c r="AX1194" s="159"/>
      <c r="AY1194" s="159"/>
      <c r="AZ1194" s="159"/>
      <c r="BA1194" s="159"/>
      <c r="BB1194" s="159"/>
      <c r="BC1194" s="159"/>
    </row>
    <row r="1195" spans="34:55" ht="12.75" x14ac:dyDescent="0.2">
      <c r="AH1195" s="122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</row>
    <row r="1196" spans="34:55" ht="12.75" x14ac:dyDescent="0.2">
      <c r="AH1196" s="122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</row>
    <row r="1197" spans="34:55" ht="12.75" x14ac:dyDescent="0.2">
      <c r="AH1197" s="122"/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159"/>
      <c r="AX1197" s="159"/>
      <c r="AY1197" s="159"/>
      <c r="AZ1197" s="159"/>
      <c r="BA1197" s="159"/>
      <c r="BB1197" s="159"/>
      <c r="BC1197" s="159"/>
    </row>
    <row r="1198" spans="34:55" ht="12.75" x14ac:dyDescent="0.2">
      <c r="AH1198" s="122"/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159"/>
      <c r="AX1198" s="159"/>
      <c r="AY1198" s="159"/>
      <c r="AZ1198" s="159"/>
      <c r="BA1198" s="159"/>
      <c r="BB1198" s="159"/>
      <c r="BC1198" s="159"/>
    </row>
    <row r="1199" spans="34:55" ht="12.75" x14ac:dyDescent="0.2">
      <c r="AH1199" s="122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159"/>
      <c r="AX1199" s="159"/>
      <c r="AY1199" s="159"/>
      <c r="AZ1199" s="159"/>
      <c r="BA1199" s="159"/>
      <c r="BB1199" s="159"/>
      <c r="BC1199" s="159"/>
    </row>
    <row r="1200" spans="34:55" ht="12.75" x14ac:dyDescent="0.2">
      <c r="AH1200" s="167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159"/>
      <c r="AX1200" s="159"/>
      <c r="AY1200" s="159"/>
      <c r="AZ1200" s="159"/>
      <c r="BA1200" s="159"/>
      <c r="BB1200" s="159"/>
      <c r="BC1200" s="159"/>
    </row>
    <row r="1201" spans="34:55" ht="12.75" x14ac:dyDescent="0.2">
      <c r="AH1201" s="122"/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159"/>
      <c r="AX1201" s="159"/>
      <c r="AY1201" s="159"/>
      <c r="AZ1201" s="159"/>
      <c r="BA1201" s="159"/>
      <c r="BB1201" s="159"/>
      <c r="BC1201" s="159"/>
    </row>
    <row r="1202" spans="34:55" ht="12.75" x14ac:dyDescent="0.2">
      <c r="AH1202" s="122"/>
      <c r="AI1202" s="159"/>
      <c r="AJ1202" s="159"/>
      <c r="AK1202" s="159"/>
      <c r="AL1202" s="159"/>
      <c r="AM1202" s="159"/>
      <c r="AN1202" s="159"/>
      <c r="AO1202" s="159"/>
      <c r="AP1202" s="159"/>
      <c r="AQ1202" s="159"/>
      <c r="AR1202" s="159"/>
      <c r="AS1202" s="159"/>
      <c r="AT1202" s="159"/>
      <c r="AU1202" s="159"/>
      <c r="AV1202" s="159"/>
      <c r="AW1202" s="159"/>
      <c r="AX1202" s="159"/>
      <c r="AY1202" s="159"/>
      <c r="AZ1202" s="159"/>
      <c r="BA1202" s="159"/>
      <c r="BB1202" s="159"/>
      <c r="BC1202" s="159"/>
    </row>
    <row r="1203" spans="34:55" ht="12.75" x14ac:dyDescent="0.2">
      <c r="AH1203" s="122"/>
      <c r="AI1203" s="159"/>
      <c r="AJ1203" s="159"/>
      <c r="AK1203" s="159"/>
      <c r="AL1203" s="159"/>
      <c r="AM1203" s="159"/>
      <c r="AN1203" s="159"/>
      <c r="AO1203" s="159"/>
      <c r="AP1203" s="159"/>
      <c r="AQ1203" s="159"/>
      <c r="AR1203" s="159"/>
      <c r="AS1203" s="159"/>
      <c r="AT1203" s="159"/>
      <c r="AU1203" s="159"/>
      <c r="AV1203" s="159"/>
      <c r="AW1203" s="159"/>
      <c r="AX1203" s="159"/>
      <c r="AY1203" s="159"/>
      <c r="AZ1203" s="159"/>
      <c r="BA1203" s="159"/>
      <c r="BB1203" s="159"/>
      <c r="BC1203" s="159"/>
    </row>
    <row r="1204" spans="34:55" ht="12.75" x14ac:dyDescent="0.2">
      <c r="AH1204" s="122"/>
      <c r="AI1204" s="159"/>
      <c r="AJ1204" s="159"/>
      <c r="AK1204" s="159"/>
      <c r="AL1204" s="159"/>
      <c r="AM1204" s="159"/>
      <c r="AN1204" s="159"/>
      <c r="AO1204" s="159"/>
      <c r="AP1204" s="159"/>
      <c r="AQ1204" s="159"/>
      <c r="AR1204" s="159"/>
      <c r="AS1204" s="159"/>
      <c r="AT1204" s="159"/>
      <c r="AU1204" s="159"/>
      <c r="AV1204" s="159"/>
      <c r="AW1204" s="159"/>
      <c r="AX1204" s="159"/>
      <c r="AY1204" s="159"/>
      <c r="AZ1204" s="159"/>
      <c r="BA1204" s="159"/>
      <c r="BB1204" s="159"/>
      <c r="BC1204" s="159"/>
    </row>
    <row r="1205" spans="34:55" ht="12.75" x14ac:dyDescent="0.2">
      <c r="AH1205" s="122"/>
      <c r="AI1205" s="159"/>
      <c r="AJ1205" s="159"/>
      <c r="AK1205" s="159"/>
      <c r="AL1205" s="159"/>
      <c r="AM1205" s="159"/>
      <c r="AN1205" s="159"/>
      <c r="AO1205" s="159"/>
      <c r="AP1205" s="159"/>
      <c r="AQ1205" s="159"/>
      <c r="AR1205" s="159"/>
      <c r="AS1205" s="159"/>
      <c r="AT1205" s="159"/>
      <c r="AU1205" s="159"/>
      <c r="AV1205" s="159"/>
      <c r="AW1205" s="159"/>
      <c r="AX1205" s="159"/>
      <c r="AY1205" s="159"/>
      <c r="AZ1205" s="159"/>
      <c r="BA1205" s="159"/>
      <c r="BB1205" s="159"/>
      <c r="BC1205" s="159"/>
    </row>
    <row r="1206" spans="34:55" ht="12.75" x14ac:dyDescent="0.2">
      <c r="AH1206" s="122"/>
      <c r="AI1206" s="159"/>
      <c r="AJ1206" s="159"/>
      <c r="AK1206" s="159"/>
      <c r="AL1206" s="159"/>
      <c r="AM1206" s="159"/>
      <c r="AN1206" s="159"/>
      <c r="AO1206" s="159"/>
      <c r="AP1206" s="159"/>
      <c r="AQ1206" s="159"/>
      <c r="AR1206" s="159"/>
      <c r="AS1206" s="159"/>
      <c r="AT1206" s="159"/>
      <c r="AU1206" s="159"/>
      <c r="AV1206" s="159"/>
      <c r="AW1206" s="159"/>
      <c r="AX1206" s="159"/>
      <c r="AY1206" s="159"/>
      <c r="AZ1206" s="159"/>
      <c r="BA1206" s="159"/>
      <c r="BB1206" s="159"/>
      <c r="BC1206" s="159"/>
    </row>
    <row r="1207" spans="34:55" ht="12.75" x14ac:dyDescent="0.2">
      <c r="AH1207" s="122"/>
      <c r="AI1207" s="159"/>
      <c r="AJ1207" s="159"/>
      <c r="AK1207" s="159"/>
      <c r="AL1207" s="159"/>
      <c r="AM1207" s="159"/>
      <c r="AN1207" s="159"/>
      <c r="AO1207" s="159"/>
      <c r="AP1207" s="159"/>
      <c r="AQ1207" s="159"/>
      <c r="AR1207" s="159"/>
      <c r="AS1207" s="159"/>
      <c r="AT1207" s="159"/>
      <c r="AU1207" s="159"/>
      <c r="AV1207" s="159"/>
      <c r="AW1207" s="159"/>
      <c r="AX1207" s="159"/>
      <c r="AY1207" s="159"/>
      <c r="AZ1207" s="159"/>
      <c r="BA1207" s="159"/>
      <c r="BB1207" s="159"/>
      <c r="BC1207" s="159"/>
    </row>
    <row r="1208" spans="34:55" ht="12.75" x14ac:dyDescent="0.2">
      <c r="AH1208" s="122"/>
      <c r="AI1208" s="159"/>
      <c r="AJ1208" s="159"/>
      <c r="AK1208" s="159"/>
      <c r="AL1208" s="159"/>
      <c r="AM1208" s="159"/>
      <c r="AN1208" s="159"/>
      <c r="AO1208" s="159"/>
      <c r="AP1208" s="159"/>
      <c r="AQ1208" s="159"/>
      <c r="AR1208" s="159"/>
      <c r="AS1208" s="159"/>
      <c r="AT1208" s="159"/>
      <c r="AU1208" s="159"/>
      <c r="AV1208" s="159"/>
      <c r="AW1208" s="159"/>
      <c r="AX1208" s="159"/>
      <c r="AY1208" s="159"/>
      <c r="AZ1208" s="159"/>
      <c r="BA1208" s="159"/>
      <c r="BB1208" s="159"/>
      <c r="BC1208" s="159"/>
    </row>
    <row r="1209" spans="34:55" ht="12.75" x14ac:dyDescent="0.2">
      <c r="AH1209" s="122"/>
      <c r="AI1209" s="159"/>
      <c r="AJ1209" s="159"/>
      <c r="AK1209" s="159"/>
      <c r="AL1209" s="159"/>
      <c r="AM1209" s="159"/>
      <c r="AN1209" s="159"/>
      <c r="AO1209" s="159"/>
      <c r="AP1209" s="159"/>
      <c r="AQ1209" s="159"/>
      <c r="AR1209" s="159"/>
      <c r="AS1209" s="159"/>
      <c r="AT1209" s="159"/>
      <c r="AU1209" s="159"/>
      <c r="AV1209" s="159"/>
      <c r="AW1209" s="159"/>
      <c r="AX1209" s="159"/>
      <c r="AY1209" s="159"/>
      <c r="AZ1209" s="159"/>
      <c r="BA1209" s="159"/>
      <c r="BB1209" s="159"/>
      <c r="BC1209" s="159"/>
    </row>
    <row r="1210" spans="34:55" ht="12.75" x14ac:dyDescent="0.2">
      <c r="AH1210" s="122"/>
      <c r="AI1210" s="159"/>
      <c r="AJ1210" s="159"/>
      <c r="AK1210" s="159"/>
      <c r="AL1210" s="159"/>
      <c r="AM1210" s="159"/>
      <c r="AN1210" s="159"/>
      <c r="AO1210" s="159"/>
      <c r="AP1210" s="159"/>
      <c r="AQ1210" s="159"/>
      <c r="AR1210" s="159"/>
      <c r="AS1210" s="159"/>
      <c r="AT1210" s="159"/>
      <c r="AU1210" s="159"/>
      <c r="AV1210" s="159"/>
      <c r="AW1210" s="159"/>
      <c r="AX1210" s="159"/>
      <c r="AY1210" s="159"/>
      <c r="AZ1210" s="159"/>
      <c r="BA1210" s="159"/>
      <c r="BB1210" s="159"/>
      <c r="BC1210" s="159"/>
    </row>
    <row r="1211" spans="34:55" ht="12.75" x14ac:dyDescent="0.2">
      <c r="AH1211" s="122"/>
      <c r="AI1211" s="159"/>
      <c r="AJ1211" s="159"/>
      <c r="AK1211" s="159"/>
      <c r="AL1211" s="159"/>
      <c r="AM1211" s="159"/>
      <c r="AN1211" s="159"/>
      <c r="AO1211" s="159"/>
      <c r="AP1211" s="159"/>
      <c r="AQ1211" s="159"/>
      <c r="AR1211" s="159"/>
      <c r="AS1211" s="159"/>
      <c r="AT1211" s="159"/>
      <c r="AU1211" s="159"/>
      <c r="AV1211" s="159"/>
      <c r="AW1211" s="159"/>
      <c r="AX1211" s="159"/>
      <c r="AY1211" s="159"/>
      <c r="AZ1211" s="159"/>
      <c r="BA1211" s="159"/>
      <c r="BB1211" s="159"/>
      <c r="BC1211" s="159"/>
    </row>
    <row r="1212" spans="34:55" ht="12.75" x14ac:dyDescent="0.2">
      <c r="AH1212" s="122"/>
      <c r="AI1212" s="159"/>
      <c r="AJ1212" s="159"/>
      <c r="AK1212" s="159"/>
      <c r="AL1212" s="159"/>
      <c r="AM1212" s="159"/>
      <c r="AN1212" s="159"/>
      <c r="AO1212" s="159"/>
      <c r="AP1212" s="159"/>
      <c r="AQ1212" s="159"/>
      <c r="AR1212" s="159"/>
      <c r="AS1212" s="159"/>
      <c r="AT1212" s="159"/>
      <c r="AU1212" s="159"/>
      <c r="AV1212" s="159"/>
      <c r="AW1212" s="159"/>
      <c r="AX1212" s="159"/>
      <c r="AY1212" s="159"/>
      <c r="AZ1212" s="159"/>
      <c r="BA1212" s="159"/>
      <c r="BB1212" s="159"/>
      <c r="BC1212" s="159"/>
    </row>
    <row r="1213" spans="34:55" ht="12.75" x14ac:dyDescent="0.2">
      <c r="AH1213" s="122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</row>
    <row r="1214" spans="34:55" ht="12.75" x14ac:dyDescent="0.2">
      <c r="AH1214" s="122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</row>
    <row r="1215" spans="34:55" ht="12.75" x14ac:dyDescent="0.2">
      <c r="AH1215" s="122"/>
      <c r="AI1215" s="159"/>
      <c r="AJ1215" s="159"/>
      <c r="AK1215" s="159"/>
      <c r="AL1215" s="159"/>
      <c r="AM1215" s="159"/>
      <c r="AN1215" s="159"/>
      <c r="AO1215" s="159"/>
      <c r="AP1215" s="159"/>
      <c r="AQ1215" s="159"/>
      <c r="AR1215" s="159"/>
      <c r="AS1215" s="159"/>
      <c r="AT1215" s="159"/>
      <c r="AU1215" s="159"/>
      <c r="AV1215" s="159"/>
      <c r="AW1215" s="159"/>
      <c r="AX1215" s="159"/>
      <c r="AY1215" s="159"/>
      <c r="AZ1215" s="159"/>
      <c r="BA1215" s="159"/>
      <c r="BB1215" s="159"/>
      <c r="BC1215" s="159"/>
    </row>
    <row r="1216" spans="34:55" ht="12.75" x14ac:dyDescent="0.2">
      <c r="AH1216" s="122"/>
      <c r="AI1216" s="159"/>
      <c r="AJ1216" s="159"/>
      <c r="AK1216" s="159"/>
      <c r="AL1216" s="159"/>
      <c r="AM1216" s="159"/>
      <c r="AN1216" s="159"/>
      <c r="AO1216" s="159"/>
      <c r="AP1216" s="159"/>
      <c r="AQ1216" s="159"/>
      <c r="AR1216" s="159"/>
      <c r="AS1216" s="159"/>
      <c r="AT1216" s="159"/>
      <c r="AU1216" s="159"/>
      <c r="AV1216" s="159"/>
      <c r="AW1216" s="159"/>
      <c r="AX1216" s="159"/>
      <c r="AY1216" s="159"/>
      <c r="AZ1216" s="159"/>
      <c r="BA1216" s="159"/>
      <c r="BB1216" s="159"/>
      <c r="BC1216" s="159"/>
    </row>
    <row r="1217" spans="34:55" ht="12.75" x14ac:dyDescent="0.2">
      <c r="AH1217" s="122"/>
      <c r="AI1217" s="159"/>
      <c r="AJ1217" s="159"/>
      <c r="AK1217" s="159"/>
      <c r="AL1217" s="159"/>
      <c r="AM1217" s="159"/>
      <c r="AN1217" s="159"/>
      <c r="AO1217" s="159"/>
      <c r="AP1217" s="159"/>
      <c r="AQ1217" s="159"/>
      <c r="AR1217" s="159"/>
      <c r="AS1217" s="159"/>
      <c r="AT1217" s="159"/>
      <c r="AU1217" s="159"/>
      <c r="AV1217" s="159"/>
      <c r="AW1217" s="159"/>
      <c r="AX1217" s="159"/>
      <c r="AY1217" s="159"/>
      <c r="AZ1217" s="159"/>
      <c r="BA1217" s="159"/>
      <c r="BB1217" s="159"/>
      <c r="BC1217" s="159"/>
    </row>
    <row r="1218" spans="34:55" ht="12.75" x14ac:dyDescent="0.2">
      <c r="AH1218" s="122"/>
      <c r="AI1218" s="159"/>
      <c r="AJ1218" s="159"/>
      <c r="AK1218" s="159"/>
      <c r="AL1218" s="159"/>
      <c r="AM1218" s="159"/>
      <c r="AN1218" s="159"/>
      <c r="AO1218" s="159"/>
      <c r="AP1218" s="159"/>
      <c r="AQ1218" s="159"/>
      <c r="AR1218" s="159"/>
      <c r="AS1218" s="159"/>
      <c r="AT1218" s="159"/>
      <c r="AU1218" s="159"/>
      <c r="AV1218" s="159"/>
      <c r="AW1218" s="159"/>
      <c r="AX1218" s="159"/>
      <c r="AY1218" s="159"/>
      <c r="AZ1218" s="159"/>
      <c r="BA1218" s="159"/>
      <c r="BB1218" s="159"/>
      <c r="BC1218" s="159"/>
    </row>
    <row r="1219" spans="34:55" ht="12.75" x14ac:dyDescent="0.2">
      <c r="AH1219" s="122"/>
      <c r="AI1219" s="159"/>
      <c r="AJ1219" s="159"/>
      <c r="AK1219" s="159"/>
      <c r="AL1219" s="159"/>
      <c r="AM1219" s="159"/>
      <c r="AN1219" s="159"/>
      <c r="AO1219" s="159"/>
      <c r="AP1219" s="159"/>
      <c r="AQ1219" s="159"/>
      <c r="AR1219" s="159"/>
      <c r="AS1219" s="159"/>
      <c r="AT1219" s="159"/>
      <c r="AU1219" s="159"/>
      <c r="AV1219" s="159"/>
      <c r="AW1219" s="159"/>
      <c r="AX1219" s="159"/>
      <c r="AY1219" s="159"/>
      <c r="AZ1219" s="159"/>
      <c r="BA1219" s="159"/>
      <c r="BB1219" s="159"/>
      <c r="BC1219" s="159"/>
    </row>
    <row r="1220" spans="34:55" ht="12.75" x14ac:dyDescent="0.2">
      <c r="AH1220" s="122"/>
      <c r="AI1220" s="159"/>
      <c r="AJ1220" s="159"/>
      <c r="AK1220" s="159"/>
      <c r="AL1220" s="159"/>
      <c r="AM1220" s="159"/>
      <c r="AN1220" s="159"/>
      <c r="AO1220" s="159"/>
      <c r="AP1220" s="159"/>
      <c r="AQ1220" s="159"/>
      <c r="AR1220" s="159"/>
      <c r="AS1220" s="159"/>
      <c r="AT1220" s="159"/>
      <c r="AU1220" s="159"/>
      <c r="AV1220" s="159"/>
      <c r="AW1220" s="159"/>
      <c r="AX1220" s="159"/>
      <c r="AY1220" s="159"/>
      <c r="AZ1220" s="159"/>
      <c r="BA1220" s="159"/>
      <c r="BB1220" s="159"/>
      <c r="BC1220" s="159"/>
    </row>
    <row r="1221" spans="34:55" ht="12.75" x14ac:dyDescent="0.2">
      <c r="AH1221" s="122"/>
      <c r="AI1221" s="159"/>
      <c r="AJ1221" s="159"/>
      <c r="AK1221" s="159"/>
      <c r="AL1221" s="159"/>
      <c r="AM1221" s="159"/>
      <c r="AN1221" s="159"/>
      <c r="AO1221" s="159"/>
      <c r="AP1221" s="159"/>
      <c r="AQ1221" s="159"/>
      <c r="AR1221" s="159"/>
      <c r="AS1221" s="159"/>
      <c r="AT1221" s="159"/>
      <c r="AU1221" s="159"/>
      <c r="AV1221" s="159"/>
      <c r="AW1221" s="159"/>
      <c r="AX1221" s="159"/>
      <c r="AY1221" s="159"/>
      <c r="AZ1221" s="159"/>
      <c r="BA1221" s="159"/>
      <c r="BB1221" s="159"/>
      <c r="BC1221" s="159"/>
    </row>
    <row r="1222" spans="34:55" ht="12.75" x14ac:dyDescent="0.2">
      <c r="AH1222" s="122"/>
      <c r="AI1222" s="159"/>
      <c r="AJ1222" s="159"/>
      <c r="AK1222" s="159"/>
      <c r="AL1222" s="159"/>
      <c r="AM1222" s="159"/>
      <c r="AN1222" s="159"/>
      <c r="AO1222" s="159"/>
      <c r="AP1222" s="159"/>
      <c r="AQ1222" s="159"/>
      <c r="AR1222" s="159"/>
      <c r="AS1222" s="159"/>
      <c r="AT1222" s="159"/>
      <c r="AU1222" s="159"/>
      <c r="AV1222" s="159"/>
      <c r="AW1222" s="159"/>
      <c r="AX1222" s="159"/>
      <c r="AY1222" s="159"/>
      <c r="AZ1222" s="159"/>
      <c r="BA1222" s="159"/>
      <c r="BB1222" s="159"/>
      <c r="BC1222" s="159"/>
    </row>
    <row r="1223" spans="34:55" ht="12.75" x14ac:dyDescent="0.2">
      <c r="AH1223" s="122"/>
      <c r="AI1223" s="159"/>
      <c r="AJ1223" s="159"/>
      <c r="AK1223" s="159"/>
      <c r="AL1223" s="159"/>
      <c r="AM1223" s="159"/>
      <c r="AN1223" s="159"/>
      <c r="AO1223" s="159"/>
      <c r="AP1223" s="159"/>
      <c r="AQ1223" s="159"/>
      <c r="AR1223" s="159"/>
      <c r="AS1223" s="159"/>
      <c r="AT1223" s="159"/>
      <c r="AU1223" s="159"/>
      <c r="AV1223" s="159"/>
      <c r="AW1223" s="159"/>
      <c r="AX1223" s="159"/>
      <c r="AY1223" s="159"/>
      <c r="AZ1223" s="159"/>
      <c r="BA1223" s="159"/>
      <c r="BB1223" s="159"/>
      <c r="BC1223" s="159"/>
    </row>
    <row r="1224" spans="34:55" ht="12.75" x14ac:dyDescent="0.2">
      <c r="AH1224" s="122"/>
      <c r="AI1224" s="159"/>
      <c r="AJ1224" s="159"/>
      <c r="AK1224" s="159"/>
      <c r="AL1224" s="159"/>
      <c r="AM1224" s="159"/>
      <c r="AN1224" s="159"/>
      <c r="AO1224" s="159"/>
      <c r="AP1224" s="159"/>
      <c r="AQ1224" s="159"/>
      <c r="AR1224" s="159"/>
      <c r="AS1224" s="159"/>
      <c r="AT1224" s="159"/>
      <c r="AU1224" s="159"/>
      <c r="AV1224" s="159"/>
      <c r="AW1224" s="159"/>
      <c r="AX1224" s="159"/>
      <c r="AY1224" s="159"/>
      <c r="AZ1224" s="159"/>
      <c r="BA1224" s="159"/>
      <c r="BB1224" s="159"/>
      <c r="BC1224" s="159"/>
    </row>
    <row r="1225" spans="34:55" ht="12.75" x14ac:dyDescent="0.2">
      <c r="AH1225" s="122"/>
      <c r="AI1225" s="159"/>
      <c r="AJ1225" s="159"/>
      <c r="AK1225" s="159"/>
      <c r="AL1225" s="159"/>
      <c r="AM1225" s="159"/>
      <c r="AN1225" s="159"/>
      <c r="AO1225" s="159"/>
      <c r="AP1225" s="159"/>
      <c r="AQ1225" s="159"/>
      <c r="AR1225" s="159"/>
      <c r="AS1225" s="159"/>
      <c r="AT1225" s="159"/>
      <c r="AU1225" s="159"/>
      <c r="AV1225" s="159"/>
      <c r="AW1225" s="159"/>
      <c r="AX1225" s="159"/>
      <c r="AY1225" s="159"/>
      <c r="AZ1225" s="159"/>
      <c r="BA1225" s="159"/>
      <c r="BB1225" s="159"/>
      <c r="BC1225" s="159"/>
    </row>
    <row r="1226" spans="34:55" ht="12.75" x14ac:dyDescent="0.2">
      <c r="AH1226" s="122"/>
      <c r="AI1226" s="159"/>
      <c r="AJ1226" s="159"/>
      <c r="AK1226" s="159"/>
      <c r="AL1226" s="159"/>
      <c r="AM1226" s="159"/>
      <c r="AN1226" s="159"/>
      <c r="AO1226" s="159"/>
      <c r="AP1226" s="159"/>
      <c r="AQ1226" s="159"/>
      <c r="AR1226" s="159"/>
      <c r="AS1226" s="159"/>
      <c r="AT1226" s="159"/>
      <c r="AU1226" s="159"/>
      <c r="AV1226" s="159"/>
      <c r="AW1226" s="159"/>
      <c r="AX1226" s="159"/>
      <c r="AY1226" s="159"/>
      <c r="AZ1226" s="159"/>
      <c r="BA1226" s="159"/>
      <c r="BB1226" s="159"/>
      <c r="BC1226" s="159"/>
    </row>
    <row r="1227" spans="34:55" ht="12.75" x14ac:dyDescent="0.2">
      <c r="AH1227" s="122"/>
      <c r="AI1227" s="159"/>
      <c r="AJ1227" s="159"/>
      <c r="AK1227" s="159"/>
      <c r="AL1227" s="159"/>
      <c r="AM1227" s="159"/>
      <c r="AN1227" s="159"/>
      <c r="AO1227" s="159"/>
      <c r="AP1227" s="159"/>
      <c r="AQ1227" s="159"/>
      <c r="AR1227" s="159"/>
      <c r="AS1227" s="159"/>
      <c r="AT1227" s="159"/>
      <c r="AU1227" s="159"/>
      <c r="AV1227" s="159"/>
      <c r="AW1227" s="159"/>
      <c r="AX1227" s="159"/>
      <c r="AY1227" s="159"/>
      <c r="AZ1227" s="159"/>
      <c r="BA1227" s="159"/>
      <c r="BB1227" s="159"/>
      <c r="BC1227" s="159"/>
    </row>
    <row r="1228" spans="34:55" ht="12.75" x14ac:dyDescent="0.2">
      <c r="AH1228" s="122"/>
      <c r="AI1228" s="159"/>
      <c r="AJ1228" s="159"/>
      <c r="AK1228" s="159"/>
      <c r="AL1228" s="159"/>
      <c r="AM1228" s="159"/>
      <c r="AN1228" s="159"/>
      <c r="AO1228" s="159"/>
      <c r="AP1228" s="159"/>
      <c r="AQ1228" s="159"/>
      <c r="AR1228" s="159"/>
      <c r="AS1228" s="159"/>
      <c r="AT1228" s="159"/>
      <c r="AU1228" s="159"/>
      <c r="AV1228" s="159"/>
      <c r="AW1228" s="159"/>
      <c r="AX1228" s="159"/>
      <c r="AY1228" s="159"/>
      <c r="AZ1228" s="159"/>
      <c r="BA1228" s="159"/>
      <c r="BB1228" s="159"/>
      <c r="BC1228" s="159"/>
    </row>
    <row r="1229" spans="34:55" ht="12.75" x14ac:dyDescent="0.2">
      <c r="AH1229" s="122"/>
      <c r="AI1229" s="159"/>
      <c r="AJ1229" s="159"/>
      <c r="AK1229" s="159"/>
      <c r="AL1229" s="159"/>
      <c r="AM1229" s="159"/>
      <c r="AN1229" s="159"/>
      <c r="AO1229" s="159"/>
      <c r="AP1229" s="159"/>
      <c r="AQ1229" s="159"/>
      <c r="AR1229" s="159"/>
      <c r="AS1229" s="159"/>
      <c r="AT1229" s="159"/>
      <c r="AU1229" s="159"/>
      <c r="AV1229" s="159"/>
      <c r="AW1229" s="159"/>
      <c r="AX1229" s="159"/>
      <c r="AY1229" s="159"/>
      <c r="AZ1229" s="159"/>
      <c r="BA1229" s="159"/>
      <c r="BB1229" s="159"/>
      <c r="BC1229" s="159"/>
    </row>
    <row r="1230" spans="34:55" ht="12.75" x14ac:dyDescent="0.2">
      <c r="AH1230" s="122"/>
      <c r="AI1230" s="159"/>
      <c r="AJ1230" s="159"/>
      <c r="AK1230" s="159"/>
      <c r="AL1230" s="159"/>
      <c r="AM1230" s="159"/>
      <c r="AN1230" s="159"/>
      <c r="AO1230" s="159"/>
      <c r="AP1230" s="159"/>
      <c r="AQ1230" s="159"/>
      <c r="AR1230" s="159"/>
      <c r="AS1230" s="159"/>
      <c r="AT1230" s="159"/>
      <c r="AU1230" s="159"/>
      <c r="AV1230" s="159"/>
      <c r="AW1230" s="159"/>
      <c r="AX1230" s="159"/>
      <c r="AY1230" s="159"/>
      <c r="AZ1230" s="159"/>
      <c r="BA1230" s="159"/>
      <c r="BB1230" s="159"/>
      <c r="BC1230" s="159"/>
    </row>
    <row r="1231" spans="34:55" ht="12.75" x14ac:dyDescent="0.2">
      <c r="AH1231" s="122"/>
      <c r="AI1231" s="159"/>
      <c r="AJ1231" s="159"/>
      <c r="AK1231" s="159"/>
      <c r="AL1231" s="159"/>
      <c r="AM1231" s="159"/>
      <c r="AN1231" s="159"/>
      <c r="AO1231" s="159"/>
      <c r="AP1231" s="159"/>
      <c r="AQ1231" s="159"/>
      <c r="AR1231" s="159"/>
      <c r="AS1231" s="159"/>
      <c r="AT1231" s="159"/>
      <c r="AU1231" s="159"/>
      <c r="AV1231" s="159"/>
      <c r="AW1231" s="159"/>
      <c r="AX1231" s="159"/>
      <c r="AY1231" s="159"/>
      <c r="AZ1231" s="159"/>
      <c r="BA1231" s="159"/>
      <c r="BB1231" s="159"/>
      <c r="BC1231" s="159"/>
    </row>
    <row r="1232" spans="34:55" ht="12.75" x14ac:dyDescent="0.2">
      <c r="AH1232" s="122"/>
      <c r="AI1232" s="159"/>
      <c r="AJ1232" s="159"/>
      <c r="AK1232" s="159"/>
      <c r="AL1232" s="159"/>
      <c r="AM1232" s="159"/>
      <c r="AN1232" s="159"/>
      <c r="AO1232" s="159"/>
      <c r="AP1232" s="159"/>
      <c r="AQ1232" s="159"/>
      <c r="AR1232" s="159"/>
      <c r="AS1232" s="159"/>
      <c r="AT1232" s="159"/>
      <c r="AU1232" s="159"/>
      <c r="AV1232" s="159"/>
      <c r="AW1232" s="159"/>
      <c r="AX1232" s="159"/>
      <c r="AY1232" s="159"/>
      <c r="AZ1232" s="159"/>
      <c r="BA1232" s="159"/>
      <c r="BB1232" s="159"/>
      <c r="BC1232" s="159"/>
    </row>
    <row r="1233" spans="34:55" ht="12.75" x14ac:dyDescent="0.2">
      <c r="AH1233" s="122"/>
      <c r="AI1233" s="159"/>
      <c r="AJ1233" s="159"/>
      <c r="AK1233" s="159"/>
      <c r="AL1233" s="159"/>
      <c r="AM1233" s="159"/>
      <c r="AN1233" s="159"/>
      <c r="AO1233" s="159"/>
      <c r="AP1233" s="159"/>
      <c r="AQ1233" s="159"/>
      <c r="AR1233" s="159"/>
      <c r="AS1233" s="159"/>
      <c r="AT1233" s="159"/>
      <c r="AU1233" s="159"/>
      <c r="AV1233" s="159"/>
      <c r="AW1233" s="159"/>
      <c r="AX1233" s="159"/>
      <c r="AY1233" s="159"/>
      <c r="AZ1233" s="159"/>
      <c r="BA1233" s="159"/>
      <c r="BB1233" s="159"/>
      <c r="BC1233" s="159"/>
    </row>
    <row r="1234" spans="34:55" ht="12.75" x14ac:dyDescent="0.2">
      <c r="AH1234" s="122"/>
      <c r="AI1234" s="159"/>
      <c r="AJ1234" s="159"/>
      <c r="AK1234" s="159"/>
      <c r="AL1234" s="159"/>
      <c r="AM1234" s="159"/>
      <c r="AN1234" s="159"/>
      <c r="AO1234" s="159"/>
      <c r="AP1234" s="159"/>
      <c r="AQ1234" s="159"/>
      <c r="AR1234" s="159"/>
      <c r="AS1234" s="159"/>
      <c r="AT1234" s="159"/>
      <c r="AU1234" s="159"/>
      <c r="AV1234" s="159"/>
      <c r="AW1234" s="159"/>
      <c r="AX1234" s="159"/>
      <c r="AY1234" s="159"/>
      <c r="AZ1234" s="159"/>
      <c r="BA1234" s="159"/>
      <c r="BB1234" s="159"/>
      <c r="BC1234" s="159"/>
    </row>
    <row r="1235" spans="34:55" ht="12.75" x14ac:dyDescent="0.2">
      <c r="AH1235" s="122"/>
      <c r="AI1235" s="159"/>
      <c r="AJ1235" s="159"/>
      <c r="AK1235" s="159"/>
      <c r="AL1235" s="159"/>
      <c r="AM1235" s="159"/>
      <c r="AN1235" s="159"/>
      <c r="AO1235" s="159"/>
      <c r="AP1235" s="159"/>
      <c r="AQ1235" s="159"/>
      <c r="AR1235" s="159"/>
      <c r="AS1235" s="159"/>
      <c r="AT1235" s="159"/>
      <c r="AU1235" s="159"/>
      <c r="AV1235" s="159"/>
      <c r="AW1235" s="159"/>
      <c r="AX1235" s="159"/>
      <c r="AY1235" s="159"/>
      <c r="AZ1235" s="159"/>
      <c r="BA1235" s="159"/>
      <c r="BB1235" s="159"/>
      <c r="BC1235" s="159"/>
    </row>
    <row r="1236" spans="34:55" ht="12.75" x14ac:dyDescent="0.2">
      <c r="AH1236" s="122"/>
      <c r="AI1236" s="159"/>
      <c r="AJ1236" s="159"/>
      <c r="AK1236" s="159"/>
      <c r="AL1236" s="159"/>
      <c r="AM1236" s="159"/>
      <c r="AN1236" s="159"/>
      <c r="AO1236" s="159"/>
      <c r="AP1236" s="159"/>
      <c r="AQ1236" s="159"/>
      <c r="AR1236" s="159"/>
      <c r="AS1236" s="159"/>
      <c r="AT1236" s="159"/>
      <c r="AU1236" s="159"/>
      <c r="AV1236" s="159"/>
      <c r="AW1236" s="159"/>
      <c r="AX1236" s="159"/>
      <c r="AY1236" s="159"/>
      <c r="AZ1236" s="159"/>
      <c r="BA1236" s="159"/>
      <c r="BB1236" s="159"/>
      <c r="BC1236" s="159"/>
    </row>
    <row r="1237" spans="34:55" ht="12.75" x14ac:dyDescent="0.2">
      <c r="AH1237" s="122"/>
      <c r="AI1237" s="159"/>
      <c r="AJ1237" s="159"/>
      <c r="AK1237" s="159"/>
      <c r="AL1237" s="159"/>
      <c r="AM1237" s="159"/>
      <c r="AN1237" s="159"/>
      <c r="AO1237" s="159"/>
      <c r="AP1237" s="159"/>
      <c r="AQ1237" s="159"/>
      <c r="AR1237" s="159"/>
      <c r="AS1237" s="159"/>
      <c r="AT1237" s="159"/>
      <c r="AU1237" s="159"/>
      <c r="AV1237" s="159"/>
      <c r="AW1237" s="159"/>
      <c r="AX1237" s="159"/>
      <c r="AY1237" s="159"/>
      <c r="AZ1237" s="159"/>
      <c r="BA1237" s="159"/>
      <c r="BB1237" s="159"/>
      <c r="BC1237" s="159"/>
    </row>
    <row r="1238" spans="34:55" ht="12.75" x14ac:dyDescent="0.2">
      <c r="AH1238" s="122"/>
      <c r="AI1238" s="159"/>
      <c r="AJ1238" s="159"/>
      <c r="AK1238" s="159"/>
      <c r="AL1238" s="159"/>
      <c r="AM1238" s="159"/>
      <c r="AN1238" s="159"/>
      <c r="AO1238" s="159"/>
      <c r="AP1238" s="159"/>
      <c r="AQ1238" s="159"/>
      <c r="AR1238" s="159"/>
      <c r="AS1238" s="159"/>
      <c r="AT1238" s="159"/>
      <c r="AU1238" s="159"/>
      <c r="AV1238" s="159"/>
      <c r="AW1238" s="159"/>
      <c r="AX1238" s="159"/>
      <c r="AY1238" s="159"/>
      <c r="AZ1238" s="159"/>
      <c r="BA1238" s="159"/>
      <c r="BB1238" s="159"/>
      <c r="BC1238" s="159"/>
    </row>
    <row r="1239" spans="34:55" ht="12.75" x14ac:dyDescent="0.2">
      <c r="AH1239" s="122"/>
      <c r="AI1239" s="159"/>
      <c r="AJ1239" s="159"/>
      <c r="AK1239" s="159"/>
      <c r="AL1239" s="159"/>
      <c r="AM1239" s="159"/>
      <c r="AN1239" s="159"/>
      <c r="AO1239" s="159"/>
      <c r="AP1239" s="159"/>
      <c r="AQ1239" s="159"/>
      <c r="AR1239" s="159"/>
      <c r="AS1239" s="159"/>
      <c r="AT1239" s="159"/>
      <c r="AU1239" s="159"/>
      <c r="AV1239" s="159"/>
      <c r="AW1239" s="159"/>
      <c r="AX1239" s="159"/>
      <c r="AY1239" s="159"/>
      <c r="AZ1239" s="159"/>
      <c r="BA1239" s="159"/>
      <c r="BB1239" s="159"/>
      <c r="BC1239" s="159"/>
    </row>
    <row r="1240" spans="34:55" ht="12.75" x14ac:dyDescent="0.2">
      <c r="AH1240" s="122"/>
      <c r="AI1240" s="159"/>
      <c r="AJ1240" s="159"/>
      <c r="AK1240" s="159"/>
      <c r="AL1240" s="159"/>
      <c r="AM1240" s="159"/>
      <c r="AN1240" s="159"/>
      <c r="AO1240" s="159"/>
      <c r="AP1240" s="159"/>
      <c r="AQ1240" s="159"/>
      <c r="AR1240" s="159"/>
      <c r="AS1240" s="159"/>
      <c r="AT1240" s="159"/>
      <c r="AU1240" s="159"/>
      <c r="AV1240" s="159"/>
      <c r="AW1240" s="159"/>
      <c r="AX1240" s="159"/>
      <c r="AY1240" s="159"/>
      <c r="AZ1240" s="159"/>
      <c r="BA1240" s="159"/>
      <c r="BB1240" s="159"/>
      <c r="BC1240" s="159"/>
    </row>
    <row r="1241" spans="34:55" ht="12.75" x14ac:dyDescent="0.2">
      <c r="AH1241" s="122"/>
      <c r="AI1241" s="159"/>
      <c r="AJ1241" s="159"/>
      <c r="AK1241" s="159"/>
      <c r="AL1241" s="159"/>
      <c r="AM1241" s="159"/>
      <c r="AN1241" s="159"/>
      <c r="AO1241" s="159"/>
      <c r="AP1241" s="159"/>
      <c r="AQ1241" s="159"/>
      <c r="AR1241" s="159"/>
      <c r="AS1241" s="159"/>
      <c r="AT1241" s="159"/>
      <c r="AU1241" s="159"/>
      <c r="AV1241" s="159"/>
      <c r="AW1241" s="159"/>
      <c r="AX1241" s="159"/>
      <c r="AY1241" s="159"/>
      <c r="AZ1241" s="159"/>
      <c r="BA1241" s="159"/>
      <c r="BB1241" s="159"/>
      <c r="BC1241" s="159"/>
    </row>
    <row r="1242" spans="34:55" ht="12.75" x14ac:dyDescent="0.2">
      <c r="AH1242" s="122"/>
      <c r="AI1242" s="159"/>
      <c r="AJ1242" s="159"/>
      <c r="AK1242" s="159"/>
      <c r="AL1242" s="159"/>
      <c r="AM1242" s="159"/>
      <c r="AN1242" s="159"/>
      <c r="AO1242" s="159"/>
      <c r="AP1242" s="159"/>
      <c r="AQ1242" s="159"/>
      <c r="AR1242" s="159"/>
      <c r="AS1242" s="159"/>
      <c r="AT1242" s="159"/>
      <c r="AU1242" s="159"/>
      <c r="AV1242" s="159"/>
      <c r="AW1242" s="159"/>
      <c r="AX1242" s="159"/>
      <c r="AY1242" s="159"/>
      <c r="AZ1242" s="159"/>
      <c r="BA1242" s="159"/>
      <c r="BB1242" s="159"/>
      <c r="BC1242" s="159"/>
    </row>
    <row r="1243" spans="34:55" ht="12.75" x14ac:dyDescent="0.2">
      <c r="AH1243" s="122"/>
      <c r="AI1243" s="159"/>
      <c r="AJ1243" s="159"/>
      <c r="AK1243" s="159"/>
      <c r="AL1243" s="159"/>
      <c r="AM1243" s="159"/>
      <c r="AN1243" s="159"/>
      <c r="AO1243" s="159"/>
      <c r="AP1243" s="159"/>
      <c r="AQ1243" s="159"/>
      <c r="AR1243" s="159"/>
      <c r="AS1243" s="159"/>
      <c r="AT1243" s="159"/>
      <c r="AU1243" s="159"/>
      <c r="AV1243" s="159"/>
      <c r="AW1243" s="159"/>
      <c r="AX1243" s="159"/>
      <c r="AY1243" s="159"/>
      <c r="AZ1243" s="159"/>
      <c r="BA1243" s="159"/>
      <c r="BB1243" s="159"/>
      <c r="BC1243" s="159"/>
    </row>
    <row r="1244" spans="34:55" ht="12.75" x14ac:dyDescent="0.2">
      <c r="AH1244" s="122"/>
      <c r="AI1244" s="159"/>
      <c r="AJ1244" s="159"/>
      <c r="AK1244" s="159"/>
      <c r="AL1244" s="159"/>
      <c r="AM1244" s="159"/>
      <c r="AN1244" s="159"/>
      <c r="AO1244" s="159"/>
      <c r="AP1244" s="159"/>
      <c r="AQ1244" s="159"/>
      <c r="AR1244" s="159"/>
      <c r="AS1244" s="159"/>
      <c r="AT1244" s="159"/>
      <c r="AU1244" s="159"/>
      <c r="AV1244" s="159"/>
      <c r="AW1244" s="159"/>
      <c r="AX1244" s="159"/>
      <c r="AY1244" s="159"/>
      <c r="AZ1244" s="159"/>
      <c r="BA1244" s="159"/>
      <c r="BB1244" s="159"/>
      <c r="BC1244" s="159"/>
    </row>
    <row r="1245" spans="34:55" ht="12.75" x14ac:dyDescent="0.2">
      <c r="AH1245" s="122"/>
      <c r="AI1245" s="159"/>
      <c r="AJ1245" s="159"/>
      <c r="AK1245" s="159"/>
      <c r="AL1245" s="159"/>
      <c r="AM1245" s="159"/>
      <c r="AN1245" s="159"/>
      <c r="AO1245" s="159"/>
      <c r="AP1245" s="159"/>
      <c r="AQ1245" s="159"/>
      <c r="AR1245" s="159"/>
      <c r="AS1245" s="159"/>
      <c r="AT1245" s="159"/>
      <c r="AU1245" s="159"/>
      <c r="AV1245" s="159"/>
      <c r="AW1245" s="159"/>
      <c r="AX1245" s="159"/>
      <c r="AY1245" s="159"/>
      <c r="AZ1245" s="159"/>
      <c r="BA1245" s="159"/>
      <c r="BB1245" s="159"/>
      <c r="BC1245" s="159"/>
    </row>
    <row r="1246" spans="34:55" ht="12.75" x14ac:dyDescent="0.2">
      <c r="AH1246" s="122"/>
      <c r="AI1246" s="159"/>
      <c r="AJ1246" s="159"/>
      <c r="AK1246" s="159"/>
      <c r="AL1246" s="159"/>
      <c r="AM1246" s="159"/>
      <c r="AN1246" s="159"/>
      <c r="AO1246" s="159"/>
      <c r="AP1246" s="159"/>
      <c r="AQ1246" s="159"/>
      <c r="AR1246" s="159"/>
      <c r="AS1246" s="159"/>
      <c r="AT1246" s="159"/>
      <c r="AU1246" s="159"/>
      <c r="AV1246" s="159"/>
      <c r="AW1246" s="159"/>
      <c r="AX1246" s="159"/>
      <c r="AY1246" s="159"/>
      <c r="AZ1246" s="159"/>
      <c r="BA1246" s="159"/>
      <c r="BB1246" s="159"/>
      <c r="BC1246" s="159"/>
    </row>
    <row r="1247" spans="34:55" ht="12.75" x14ac:dyDescent="0.2">
      <c r="AH1247" s="122"/>
      <c r="AI1247" s="159"/>
      <c r="AJ1247" s="159"/>
      <c r="AK1247" s="159"/>
      <c r="AL1247" s="159"/>
      <c r="AM1247" s="159"/>
      <c r="AN1247" s="159"/>
      <c r="AO1247" s="159"/>
      <c r="AP1247" s="159"/>
      <c r="AQ1247" s="159"/>
      <c r="AR1247" s="159"/>
      <c r="AS1247" s="159"/>
      <c r="AT1247" s="159"/>
      <c r="AU1247" s="159"/>
      <c r="AV1247" s="159"/>
      <c r="AW1247" s="159"/>
      <c r="AX1247" s="159"/>
      <c r="AY1247" s="159"/>
      <c r="AZ1247" s="159"/>
      <c r="BA1247" s="159"/>
      <c r="BB1247" s="159"/>
      <c r="BC1247" s="159"/>
    </row>
    <row r="1248" spans="34:55" ht="12.75" x14ac:dyDescent="0.2">
      <c r="AH1248" s="122"/>
      <c r="AI1248" s="159"/>
      <c r="AJ1248" s="159"/>
      <c r="AK1248" s="159"/>
      <c r="AL1248" s="159"/>
      <c r="AM1248" s="159"/>
      <c r="AN1248" s="159"/>
      <c r="AO1248" s="159"/>
      <c r="AP1248" s="159"/>
      <c r="AQ1248" s="159"/>
      <c r="AR1248" s="159"/>
      <c r="AS1248" s="159"/>
      <c r="AT1248" s="159"/>
      <c r="AU1248" s="159"/>
      <c r="AV1248" s="159"/>
      <c r="AW1248" s="159"/>
      <c r="AX1248" s="159"/>
      <c r="AY1248" s="159"/>
      <c r="AZ1248" s="159"/>
      <c r="BA1248" s="159"/>
      <c r="BB1248" s="159"/>
      <c r="BC1248" s="159"/>
    </row>
    <row r="1249" spans="34:55" ht="12.75" x14ac:dyDescent="0.2">
      <c r="AH1249" s="122"/>
      <c r="AI1249" s="159"/>
      <c r="AJ1249" s="159"/>
      <c r="AK1249" s="159"/>
      <c r="AL1249" s="159"/>
      <c r="AM1249" s="159"/>
      <c r="AN1249" s="159"/>
      <c r="AO1249" s="159"/>
      <c r="AP1249" s="159"/>
      <c r="AQ1249" s="159"/>
      <c r="AR1249" s="159"/>
      <c r="AS1249" s="159"/>
      <c r="AT1249" s="159"/>
      <c r="AU1249" s="159"/>
      <c r="AV1249" s="159"/>
      <c r="AW1249" s="159"/>
      <c r="AX1249" s="159"/>
      <c r="AY1249" s="159"/>
      <c r="AZ1249" s="159"/>
      <c r="BA1249" s="159"/>
      <c r="BB1249" s="159"/>
      <c r="BC1249" s="159"/>
    </row>
    <row r="1250" spans="34:55" ht="12.75" x14ac:dyDescent="0.2">
      <c r="AH1250" s="122"/>
      <c r="AI1250" s="159"/>
      <c r="AJ1250" s="159"/>
      <c r="AK1250" s="159"/>
      <c r="AL1250" s="159"/>
      <c r="AM1250" s="159"/>
      <c r="AN1250" s="159"/>
      <c r="AO1250" s="159"/>
      <c r="AP1250" s="159"/>
      <c r="AQ1250" s="159"/>
      <c r="AR1250" s="159"/>
      <c r="AS1250" s="159"/>
      <c r="AT1250" s="159"/>
      <c r="AU1250" s="159"/>
      <c r="AV1250" s="159"/>
      <c r="AW1250" s="159"/>
      <c r="AX1250" s="159"/>
      <c r="AY1250" s="159"/>
      <c r="AZ1250" s="159"/>
      <c r="BA1250" s="159"/>
      <c r="BB1250" s="159"/>
      <c r="BC1250" s="159"/>
    </row>
    <row r="1251" spans="34:55" ht="12.75" x14ac:dyDescent="0.2">
      <c r="AH1251" s="122"/>
      <c r="AI1251" s="159"/>
      <c r="AJ1251" s="159"/>
      <c r="AK1251" s="159"/>
      <c r="AL1251" s="159"/>
      <c r="AM1251" s="159"/>
      <c r="AN1251" s="159"/>
      <c r="AO1251" s="159"/>
      <c r="AP1251" s="159"/>
      <c r="AQ1251" s="159"/>
      <c r="AR1251" s="159"/>
      <c r="AS1251" s="159"/>
      <c r="AT1251" s="159"/>
      <c r="AU1251" s="159"/>
      <c r="AV1251" s="159"/>
      <c r="AW1251" s="159"/>
      <c r="AX1251" s="159"/>
      <c r="AY1251" s="159"/>
      <c r="AZ1251" s="159"/>
      <c r="BA1251" s="159"/>
      <c r="BB1251" s="159"/>
      <c r="BC1251" s="159"/>
    </row>
    <row r="1252" spans="34:55" ht="12.75" x14ac:dyDescent="0.2">
      <c r="AH1252" s="122"/>
      <c r="AI1252" s="159"/>
      <c r="AJ1252" s="159"/>
      <c r="AK1252" s="159"/>
      <c r="AL1252" s="159"/>
      <c r="AM1252" s="159"/>
      <c r="AN1252" s="159"/>
      <c r="AO1252" s="159"/>
      <c r="AP1252" s="159"/>
      <c r="AQ1252" s="159"/>
      <c r="AR1252" s="159"/>
      <c r="AS1252" s="159"/>
      <c r="AT1252" s="159"/>
      <c r="AU1252" s="159"/>
      <c r="AV1252" s="159"/>
      <c r="AW1252" s="159"/>
      <c r="AX1252" s="159"/>
      <c r="AY1252" s="159"/>
      <c r="AZ1252" s="159"/>
      <c r="BA1252" s="159"/>
      <c r="BB1252" s="159"/>
      <c r="BC1252" s="159"/>
    </row>
    <row r="1253" spans="34:55" ht="12.75" x14ac:dyDescent="0.2">
      <c r="AH1253" s="122"/>
      <c r="AI1253" s="159"/>
      <c r="AJ1253" s="159"/>
      <c r="AK1253" s="159"/>
      <c r="AL1253" s="159"/>
      <c r="AM1253" s="159"/>
      <c r="AN1253" s="159"/>
      <c r="AO1253" s="159"/>
      <c r="AP1253" s="159"/>
      <c r="AQ1253" s="159"/>
      <c r="AR1253" s="159"/>
      <c r="AS1253" s="159"/>
      <c r="AT1253" s="159"/>
      <c r="AU1253" s="159"/>
      <c r="AV1253" s="159"/>
      <c r="AW1253" s="159"/>
      <c r="AX1253" s="159"/>
      <c r="AY1253" s="159"/>
      <c r="AZ1253" s="159"/>
      <c r="BA1253" s="159"/>
      <c r="BB1253" s="159"/>
      <c r="BC1253" s="159"/>
    </row>
    <row r="1254" spans="34:55" ht="12.75" x14ac:dyDescent="0.2">
      <c r="AH1254" s="122"/>
      <c r="AI1254" s="159"/>
      <c r="AJ1254" s="159"/>
      <c r="AK1254" s="159"/>
      <c r="AL1254" s="159"/>
      <c r="AM1254" s="159"/>
      <c r="AN1254" s="159"/>
      <c r="AO1254" s="159"/>
      <c r="AP1254" s="159"/>
      <c r="AQ1254" s="159"/>
      <c r="AR1254" s="159"/>
      <c r="AS1254" s="159"/>
      <c r="AT1254" s="159"/>
      <c r="AU1254" s="159"/>
      <c r="AV1254" s="159"/>
      <c r="AW1254" s="159"/>
      <c r="AX1254" s="159"/>
      <c r="AY1254" s="159"/>
      <c r="AZ1254" s="159"/>
      <c r="BA1254" s="159"/>
      <c r="BB1254" s="159"/>
      <c r="BC1254" s="159"/>
    </row>
    <row r="1255" spans="34:55" ht="12.75" x14ac:dyDescent="0.2">
      <c r="AH1255" s="122"/>
      <c r="AI1255" s="159"/>
      <c r="AJ1255" s="159"/>
      <c r="AK1255" s="159"/>
      <c r="AL1255" s="159"/>
      <c r="AM1255" s="159"/>
      <c r="AN1255" s="159"/>
      <c r="AO1255" s="159"/>
      <c r="AP1255" s="159"/>
      <c r="AQ1255" s="159"/>
      <c r="AR1255" s="159"/>
      <c r="AS1255" s="159"/>
      <c r="AT1255" s="159"/>
      <c r="AU1255" s="159"/>
      <c r="AV1255" s="159"/>
      <c r="AW1255" s="159"/>
      <c r="AX1255" s="159"/>
      <c r="AY1255" s="159"/>
      <c r="AZ1255" s="159"/>
      <c r="BA1255" s="159"/>
      <c r="BB1255" s="159"/>
      <c r="BC1255" s="159"/>
    </row>
    <row r="1256" spans="34:55" ht="12.75" x14ac:dyDescent="0.2">
      <c r="AH1256" s="122"/>
      <c r="AI1256" s="159"/>
      <c r="AJ1256" s="159"/>
      <c r="AK1256" s="159"/>
      <c r="AL1256" s="159"/>
      <c r="AM1256" s="159"/>
      <c r="AN1256" s="159"/>
      <c r="AO1256" s="159"/>
      <c r="AP1256" s="159"/>
      <c r="AQ1256" s="159"/>
      <c r="AR1256" s="159"/>
      <c r="AS1256" s="159"/>
      <c r="AT1256" s="159"/>
      <c r="AU1256" s="159"/>
      <c r="AV1256" s="159"/>
      <c r="AW1256" s="159"/>
      <c r="AX1256" s="159"/>
      <c r="AY1256" s="159"/>
      <c r="AZ1256" s="159"/>
      <c r="BA1256" s="159"/>
      <c r="BB1256" s="159"/>
      <c r="BC1256" s="159"/>
    </row>
    <row r="1257" spans="34:55" ht="12.75" x14ac:dyDescent="0.2">
      <c r="AH1257" s="122"/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159"/>
      <c r="AT1257" s="159"/>
      <c r="AU1257" s="159"/>
      <c r="AV1257" s="159"/>
      <c r="AW1257" s="159"/>
      <c r="AX1257" s="159"/>
      <c r="AY1257" s="159"/>
      <c r="AZ1257" s="159"/>
      <c r="BA1257" s="159"/>
      <c r="BB1257" s="159"/>
      <c r="BC1257" s="159"/>
    </row>
    <row r="1258" spans="34:55" ht="12.75" x14ac:dyDescent="0.2">
      <c r="AH1258" s="122"/>
      <c r="AI1258" s="159"/>
      <c r="AJ1258" s="159"/>
      <c r="AK1258" s="159"/>
      <c r="AL1258" s="159"/>
      <c r="AM1258" s="159"/>
      <c r="AN1258" s="159"/>
      <c r="AO1258" s="159"/>
      <c r="AP1258" s="159"/>
      <c r="AQ1258" s="159"/>
      <c r="AR1258" s="159"/>
      <c r="AS1258" s="159"/>
      <c r="AT1258" s="159"/>
      <c r="AU1258" s="159"/>
      <c r="AV1258" s="159"/>
      <c r="AW1258" s="159"/>
      <c r="AX1258" s="159"/>
      <c r="AY1258" s="159"/>
      <c r="AZ1258" s="159"/>
      <c r="BA1258" s="159"/>
      <c r="BB1258" s="159"/>
      <c r="BC1258" s="159"/>
    </row>
    <row r="1259" spans="34:55" ht="12.75" x14ac:dyDescent="0.2">
      <c r="AH1259" s="122"/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159"/>
      <c r="AT1259" s="159"/>
      <c r="AU1259" s="159"/>
      <c r="AV1259" s="159"/>
      <c r="AW1259" s="159"/>
      <c r="AX1259" s="159"/>
      <c r="AY1259" s="159"/>
      <c r="AZ1259" s="159"/>
      <c r="BA1259" s="159"/>
      <c r="BB1259" s="159"/>
      <c r="BC1259" s="159"/>
    </row>
    <row r="1260" spans="34:55" ht="12.75" x14ac:dyDescent="0.2">
      <c r="AH1260" s="122"/>
      <c r="AI1260" s="159"/>
      <c r="AJ1260" s="159"/>
      <c r="AK1260" s="159"/>
      <c r="AL1260" s="159"/>
      <c r="AM1260" s="159"/>
      <c r="AN1260" s="159"/>
      <c r="AO1260" s="159"/>
      <c r="AP1260" s="159"/>
      <c r="AQ1260" s="159"/>
      <c r="AR1260" s="159"/>
      <c r="AS1260" s="159"/>
      <c r="AT1260" s="159"/>
      <c r="AU1260" s="159"/>
      <c r="AV1260" s="159"/>
      <c r="AW1260" s="159"/>
      <c r="AX1260" s="159"/>
      <c r="AY1260" s="159"/>
      <c r="AZ1260" s="159"/>
      <c r="BA1260" s="159"/>
      <c r="BB1260" s="159"/>
      <c r="BC1260" s="159"/>
    </row>
    <row r="1261" spans="34:55" ht="12.75" x14ac:dyDescent="0.2">
      <c r="AH1261" s="122"/>
      <c r="AI1261" s="159"/>
      <c r="AJ1261" s="159"/>
      <c r="AK1261" s="159"/>
      <c r="AL1261" s="159"/>
      <c r="AM1261" s="159"/>
      <c r="AN1261" s="159"/>
      <c r="AO1261" s="159"/>
      <c r="AP1261" s="159"/>
      <c r="AQ1261" s="159"/>
      <c r="AR1261" s="159"/>
      <c r="AS1261" s="159"/>
      <c r="AT1261" s="159"/>
      <c r="AU1261" s="159"/>
      <c r="AV1261" s="159"/>
      <c r="AW1261" s="159"/>
      <c r="AX1261" s="159"/>
      <c r="AY1261" s="159"/>
      <c r="AZ1261" s="159"/>
      <c r="BA1261" s="159"/>
      <c r="BB1261" s="159"/>
      <c r="BC1261" s="159"/>
    </row>
    <row r="1262" spans="34:55" ht="12.75" x14ac:dyDescent="0.2">
      <c r="AH1262" s="122"/>
      <c r="AI1262" s="159"/>
      <c r="AJ1262" s="159"/>
      <c r="AK1262" s="159"/>
      <c r="AL1262" s="159"/>
      <c r="AM1262" s="159"/>
      <c r="AN1262" s="159"/>
      <c r="AO1262" s="159"/>
      <c r="AP1262" s="159"/>
      <c r="AQ1262" s="159"/>
      <c r="AR1262" s="159"/>
      <c r="AS1262" s="159"/>
      <c r="AT1262" s="159"/>
      <c r="AU1262" s="159"/>
      <c r="AV1262" s="159"/>
      <c r="AW1262" s="159"/>
      <c r="AX1262" s="159"/>
      <c r="AY1262" s="159"/>
      <c r="AZ1262" s="159"/>
      <c r="BA1262" s="159"/>
      <c r="BB1262" s="159"/>
      <c r="BC1262" s="159"/>
    </row>
    <row r="1263" spans="34:55" ht="12.75" x14ac:dyDescent="0.2">
      <c r="AH1263" s="122"/>
      <c r="AI1263" s="159"/>
      <c r="AJ1263" s="159"/>
      <c r="AK1263" s="159"/>
      <c r="AL1263" s="159"/>
      <c r="AM1263" s="159"/>
      <c r="AN1263" s="159"/>
      <c r="AO1263" s="159"/>
      <c r="AP1263" s="159"/>
      <c r="AQ1263" s="159"/>
      <c r="AR1263" s="159"/>
      <c r="AS1263" s="159"/>
      <c r="AT1263" s="159"/>
      <c r="AU1263" s="159"/>
      <c r="AV1263" s="159"/>
      <c r="AW1263" s="159"/>
      <c r="AX1263" s="159"/>
      <c r="AY1263" s="159"/>
      <c r="AZ1263" s="159"/>
      <c r="BA1263" s="159"/>
      <c r="BB1263" s="159"/>
      <c r="BC1263" s="159"/>
    </row>
    <row r="1264" spans="34:55" ht="12.75" x14ac:dyDescent="0.2">
      <c r="AH1264" s="122"/>
      <c r="AI1264" s="159"/>
      <c r="AJ1264" s="159"/>
      <c r="AK1264" s="159"/>
      <c r="AL1264" s="159"/>
      <c r="AM1264" s="159"/>
      <c r="AN1264" s="159"/>
      <c r="AO1264" s="159"/>
      <c r="AP1264" s="159"/>
      <c r="AQ1264" s="159"/>
      <c r="AR1264" s="159"/>
      <c r="AS1264" s="159"/>
      <c r="AT1264" s="159"/>
      <c r="AU1264" s="159"/>
      <c r="AV1264" s="159"/>
      <c r="AW1264" s="159"/>
      <c r="AX1264" s="159"/>
      <c r="AY1264" s="159"/>
      <c r="AZ1264" s="159"/>
      <c r="BA1264" s="159"/>
      <c r="BB1264" s="159"/>
      <c r="BC1264" s="159"/>
    </row>
    <row r="1265" spans="34:55" ht="12.75" x14ac:dyDescent="0.2">
      <c r="AH1265" s="122"/>
      <c r="AI1265" s="159"/>
      <c r="AJ1265" s="159"/>
      <c r="AK1265" s="159"/>
      <c r="AL1265" s="159"/>
      <c r="AM1265" s="159"/>
      <c r="AN1265" s="159"/>
      <c r="AO1265" s="159"/>
      <c r="AP1265" s="159"/>
      <c r="AQ1265" s="159"/>
      <c r="AR1265" s="159"/>
      <c r="AS1265" s="159"/>
      <c r="AT1265" s="159"/>
      <c r="AU1265" s="159"/>
      <c r="AV1265" s="159"/>
      <c r="AW1265" s="159"/>
      <c r="AX1265" s="159"/>
      <c r="AY1265" s="159"/>
      <c r="AZ1265" s="159"/>
      <c r="BA1265" s="159"/>
      <c r="BB1265" s="159"/>
      <c r="BC1265" s="159"/>
    </row>
    <row r="1266" spans="34:55" ht="12.75" x14ac:dyDescent="0.2">
      <c r="AH1266" s="122"/>
      <c r="AI1266" s="159"/>
      <c r="AJ1266" s="159"/>
      <c r="AK1266" s="159"/>
      <c r="AL1266" s="159"/>
      <c r="AM1266" s="159"/>
      <c r="AN1266" s="159"/>
      <c r="AO1266" s="159"/>
      <c r="AP1266" s="159"/>
      <c r="AQ1266" s="159"/>
      <c r="AR1266" s="159"/>
      <c r="AS1266" s="159"/>
      <c r="AT1266" s="159"/>
      <c r="AU1266" s="159"/>
      <c r="AV1266" s="159"/>
      <c r="AW1266" s="159"/>
      <c r="AX1266" s="159"/>
      <c r="AY1266" s="159"/>
      <c r="AZ1266" s="159"/>
      <c r="BA1266" s="159"/>
      <c r="BB1266" s="159"/>
      <c r="BC1266" s="159"/>
    </row>
    <row r="1267" spans="34:55" ht="12.75" x14ac:dyDescent="0.2">
      <c r="AH1267" s="122"/>
      <c r="AI1267" s="159"/>
      <c r="AJ1267" s="159"/>
      <c r="AK1267" s="159"/>
      <c r="AL1267" s="159"/>
      <c r="AM1267" s="159"/>
      <c r="AN1267" s="159"/>
      <c r="AO1267" s="159"/>
      <c r="AP1267" s="159"/>
      <c r="AQ1267" s="159"/>
      <c r="AR1267" s="159"/>
      <c r="AS1267" s="159"/>
      <c r="AT1267" s="159"/>
      <c r="AU1267" s="159"/>
      <c r="AV1267" s="159"/>
      <c r="AW1267" s="159"/>
      <c r="AX1267" s="159"/>
      <c r="AY1267" s="159"/>
      <c r="AZ1267" s="159"/>
      <c r="BA1267" s="159"/>
      <c r="BB1267" s="159"/>
      <c r="BC1267" s="159"/>
    </row>
    <row r="1268" spans="34:55" ht="12.75" x14ac:dyDescent="0.2">
      <c r="AH1268" s="122"/>
      <c r="AI1268" s="159"/>
      <c r="AJ1268" s="159"/>
      <c r="AK1268" s="159"/>
      <c r="AL1268" s="159"/>
      <c r="AM1268" s="159"/>
      <c r="AN1268" s="159"/>
      <c r="AO1268" s="159"/>
      <c r="AP1268" s="159"/>
      <c r="AQ1268" s="159"/>
      <c r="AR1268" s="159"/>
      <c r="AS1268" s="159"/>
      <c r="AT1268" s="159"/>
      <c r="AU1268" s="159"/>
      <c r="AV1268" s="159"/>
      <c r="AW1268" s="159"/>
      <c r="AX1268" s="159"/>
      <c r="AY1268" s="159"/>
      <c r="AZ1268" s="159"/>
      <c r="BA1268" s="159"/>
      <c r="BB1268" s="159"/>
      <c r="BC1268" s="159"/>
    </row>
    <row r="1269" spans="34:55" ht="12.75" x14ac:dyDescent="0.2">
      <c r="AH1269" s="122"/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159"/>
      <c r="AT1269" s="159"/>
      <c r="AU1269" s="159"/>
      <c r="AV1269" s="159"/>
      <c r="AW1269" s="159"/>
      <c r="AX1269" s="159"/>
      <c r="AY1269" s="159"/>
      <c r="AZ1269" s="159"/>
      <c r="BA1269" s="159"/>
      <c r="BB1269" s="159"/>
      <c r="BC1269" s="159"/>
    </row>
    <row r="1270" spans="34:55" ht="12.75" x14ac:dyDescent="0.2">
      <c r="AH1270" s="122"/>
      <c r="AI1270" s="159"/>
      <c r="AJ1270" s="159"/>
      <c r="AK1270" s="159"/>
      <c r="AL1270" s="159"/>
      <c r="AM1270" s="159"/>
      <c r="AN1270" s="159"/>
      <c r="AO1270" s="159"/>
      <c r="AP1270" s="159"/>
      <c r="AQ1270" s="159"/>
      <c r="AR1270" s="159"/>
      <c r="AS1270" s="159"/>
      <c r="AT1270" s="159"/>
      <c r="AU1270" s="159"/>
      <c r="AV1270" s="159"/>
      <c r="AW1270" s="159"/>
      <c r="AX1270" s="159"/>
      <c r="AY1270" s="159"/>
      <c r="AZ1270" s="159"/>
      <c r="BA1270" s="159"/>
      <c r="BB1270" s="159"/>
      <c r="BC1270" s="159"/>
    </row>
    <row r="1271" spans="34:55" ht="12.75" x14ac:dyDescent="0.2">
      <c r="AH1271" s="122"/>
      <c r="AI1271" s="159"/>
      <c r="AJ1271" s="159"/>
      <c r="AK1271" s="159"/>
      <c r="AL1271" s="159"/>
      <c r="AM1271" s="159"/>
      <c r="AN1271" s="159"/>
      <c r="AO1271" s="159"/>
      <c r="AP1271" s="159"/>
      <c r="AQ1271" s="159"/>
      <c r="AR1271" s="159"/>
      <c r="AS1271" s="159"/>
      <c r="AT1271" s="159"/>
      <c r="AU1271" s="159"/>
      <c r="AV1271" s="159"/>
      <c r="AW1271" s="159"/>
      <c r="AX1271" s="159"/>
      <c r="AY1271" s="159"/>
      <c r="AZ1271" s="159"/>
      <c r="BA1271" s="159"/>
      <c r="BB1271" s="159"/>
      <c r="BC1271" s="159"/>
    </row>
    <row r="1272" spans="34:55" ht="12.75" x14ac:dyDescent="0.2">
      <c r="AH1272" s="122"/>
      <c r="AI1272" s="159"/>
      <c r="AJ1272" s="159"/>
      <c r="AK1272" s="159"/>
      <c r="AL1272" s="159"/>
      <c r="AM1272" s="159"/>
      <c r="AN1272" s="159"/>
      <c r="AO1272" s="159"/>
      <c r="AP1272" s="159"/>
      <c r="AQ1272" s="159"/>
      <c r="AR1272" s="159"/>
      <c r="AS1272" s="159"/>
      <c r="AT1272" s="159"/>
      <c r="AU1272" s="159"/>
      <c r="AV1272" s="159"/>
      <c r="AW1272" s="159"/>
      <c r="AX1272" s="159"/>
      <c r="AY1272" s="159"/>
      <c r="AZ1272" s="159"/>
      <c r="BA1272" s="159"/>
      <c r="BB1272" s="159"/>
      <c r="BC1272" s="159"/>
    </row>
    <row r="1273" spans="34:55" ht="12.75" x14ac:dyDescent="0.2">
      <c r="AH1273" s="122"/>
      <c r="AI1273" s="159"/>
      <c r="AJ1273" s="159"/>
      <c r="AK1273" s="159"/>
      <c r="AL1273" s="159"/>
      <c r="AM1273" s="159"/>
      <c r="AN1273" s="159"/>
      <c r="AO1273" s="159"/>
      <c r="AP1273" s="159"/>
      <c r="AQ1273" s="159"/>
      <c r="AR1273" s="159"/>
      <c r="AS1273" s="159"/>
      <c r="AT1273" s="159"/>
      <c r="AU1273" s="159"/>
      <c r="AV1273" s="159"/>
      <c r="AW1273" s="159"/>
      <c r="AX1273" s="159"/>
      <c r="AY1273" s="159"/>
      <c r="AZ1273" s="159"/>
      <c r="BA1273" s="159"/>
      <c r="BB1273" s="159"/>
      <c r="BC1273" s="159"/>
    </row>
    <row r="1274" spans="34:55" ht="12.75" x14ac:dyDescent="0.2">
      <c r="AH1274" s="122"/>
      <c r="AI1274" s="159"/>
      <c r="AJ1274" s="159"/>
      <c r="AK1274" s="159"/>
      <c r="AL1274" s="159"/>
      <c r="AM1274" s="159"/>
      <c r="AN1274" s="159"/>
      <c r="AO1274" s="159"/>
      <c r="AP1274" s="159"/>
      <c r="AQ1274" s="159"/>
      <c r="AR1274" s="159"/>
      <c r="AS1274" s="159"/>
      <c r="AT1274" s="159"/>
      <c r="AU1274" s="159"/>
      <c r="AV1274" s="159"/>
      <c r="AW1274" s="159"/>
      <c r="AX1274" s="159"/>
      <c r="AY1274" s="159"/>
      <c r="AZ1274" s="159"/>
      <c r="BA1274" s="159"/>
      <c r="BB1274" s="159"/>
      <c r="BC1274" s="159"/>
    </row>
    <row r="1275" spans="34:55" ht="12.75" x14ac:dyDescent="0.2">
      <c r="AH1275" s="122"/>
      <c r="AI1275" s="159"/>
      <c r="AJ1275" s="159"/>
      <c r="AK1275" s="159"/>
      <c r="AL1275" s="159"/>
      <c r="AM1275" s="159"/>
      <c r="AN1275" s="159"/>
      <c r="AO1275" s="159"/>
      <c r="AP1275" s="159"/>
      <c r="AQ1275" s="159"/>
      <c r="AR1275" s="159"/>
      <c r="AS1275" s="159"/>
      <c r="AT1275" s="159"/>
      <c r="AU1275" s="159"/>
      <c r="AV1275" s="159"/>
      <c r="AW1275" s="159"/>
      <c r="AX1275" s="159"/>
      <c r="AY1275" s="159"/>
      <c r="AZ1275" s="159"/>
      <c r="BA1275" s="159"/>
      <c r="BB1275" s="159"/>
      <c r="BC1275" s="159"/>
    </row>
    <row r="1276" spans="34:55" ht="12.75" x14ac:dyDescent="0.2">
      <c r="AH1276" s="122"/>
      <c r="AI1276" s="159"/>
      <c r="AJ1276" s="159"/>
      <c r="AK1276" s="159"/>
      <c r="AL1276" s="159"/>
      <c r="AM1276" s="159"/>
      <c r="AN1276" s="159"/>
      <c r="AO1276" s="159"/>
      <c r="AP1276" s="159"/>
      <c r="AQ1276" s="159"/>
      <c r="AR1276" s="159"/>
      <c r="AS1276" s="159"/>
      <c r="AT1276" s="159"/>
      <c r="AU1276" s="159"/>
      <c r="AV1276" s="159"/>
      <c r="AW1276" s="159"/>
      <c r="AX1276" s="159"/>
      <c r="AY1276" s="159"/>
      <c r="AZ1276" s="159"/>
      <c r="BA1276" s="159"/>
      <c r="BB1276" s="159"/>
      <c r="BC1276" s="159"/>
    </row>
    <row r="1277" spans="34:55" ht="12.75" x14ac:dyDescent="0.2">
      <c r="AH1277" s="122"/>
      <c r="AI1277" s="159"/>
      <c r="AJ1277" s="159"/>
      <c r="AK1277" s="159"/>
      <c r="AL1277" s="159"/>
      <c r="AM1277" s="159"/>
      <c r="AN1277" s="159"/>
      <c r="AO1277" s="159"/>
      <c r="AP1277" s="159"/>
      <c r="AQ1277" s="159"/>
      <c r="AR1277" s="159"/>
      <c r="AS1277" s="159"/>
      <c r="AT1277" s="159"/>
      <c r="AU1277" s="159"/>
      <c r="AV1277" s="159"/>
      <c r="AW1277" s="159"/>
      <c r="AX1277" s="159"/>
      <c r="AY1277" s="159"/>
      <c r="AZ1277" s="159"/>
      <c r="BA1277" s="159"/>
      <c r="BB1277" s="159"/>
      <c r="BC1277" s="159"/>
    </row>
    <row r="1278" spans="34:55" ht="12.75" x14ac:dyDescent="0.2">
      <c r="AH1278" s="122"/>
      <c r="AI1278" s="159"/>
      <c r="AJ1278" s="159"/>
      <c r="AK1278" s="159"/>
      <c r="AL1278" s="159"/>
      <c r="AM1278" s="159"/>
      <c r="AN1278" s="159"/>
      <c r="AO1278" s="159"/>
      <c r="AP1278" s="159"/>
      <c r="AQ1278" s="159"/>
      <c r="AR1278" s="159"/>
      <c r="AS1278" s="159"/>
      <c r="AT1278" s="159"/>
      <c r="AU1278" s="159"/>
      <c r="AV1278" s="159"/>
      <c r="AW1278" s="159"/>
      <c r="AX1278" s="159"/>
      <c r="AY1278" s="159"/>
      <c r="AZ1278" s="159"/>
      <c r="BA1278" s="159"/>
      <c r="BB1278" s="159"/>
      <c r="BC1278" s="159"/>
    </row>
    <row r="1279" spans="34:55" ht="12.75" x14ac:dyDescent="0.2">
      <c r="AH1279" s="122"/>
      <c r="AI1279" s="159"/>
      <c r="AJ1279" s="159"/>
      <c r="AK1279" s="159"/>
      <c r="AL1279" s="159"/>
      <c r="AM1279" s="159"/>
      <c r="AN1279" s="159"/>
      <c r="AO1279" s="159"/>
      <c r="AP1279" s="159"/>
      <c r="AQ1279" s="159"/>
      <c r="AR1279" s="159"/>
      <c r="AS1279" s="159"/>
      <c r="AT1279" s="159"/>
      <c r="AU1279" s="159"/>
      <c r="AV1279" s="159"/>
      <c r="AW1279" s="159"/>
      <c r="AX1279" s="159"/>
      <c r="AY1279" s="159"/>
      <c r="AZ1279" s="159"/>
      <c r="BA1279" s="159"/>
      <c r="BB1279" s="159"/>
      <c r="BC1279" s="159"/>
    </row>
    <row r="1280" spans="34:55" ht="12.75" x14ac:dyDescent="0.2">
      <c r="AH1280" s="122"/>
      <c r="AI1280" s="159"/>
      <c r="AJ1280" s="159"/>
      <c r="AK1280" s="159"/>
      <c r="AL1280" s="159"/>
      <c r="AM1280" s="159"/>
      <c r="AN1280" s="159"/>
      <c r="AO1280" s="159"/>
      <c r="AP1280" s="159"/>
      <c r="AQ1280" s="159"/>
      <c r="AR1280" s="159"/>
      <c r="AS1280" s="159"/>
      <c r="AT1280" s="159"/>
      <c r="AU1280" s="159"/>
      <c r="AV1280" s="159"/>
      <c r="AW1280" s="159"/>
      <c r="AX1280" s="159"/>
      <c r="AY1280" s="159"/>
      <c r="AZ1280" s="159"/>
      <c r="BA1280" s="159"/>
      <c r="BB1280" s="159"/>
      <c r="BC1280" s="159"/>
    </row>
    <row r="1281" spans="34:55" ht="12.75" x14ac:dyDescent="0.2">
      <c r="AH1281" s="122"/>
      <c r="AI1281" s="159"/>
      <c r="AJ1281" s="159"/>
      <c r="AK1281" s="159"/>
      <c r="AL1281" s="159"/>
      <c r="AM1281" s="159"/>
      <c r="AN1281" s="159"/>
      <c r="AO1281" s="159"/>
      <c r="AP1281" s="159"/>
      <c r="AQ1281" s="159"/>
      <c r="AR1281" s="159"/>
      <c r="AS1281" s="159"/>
      <c r="AT1281" s="159"/>
      <c r="AU1281" s="159"/>
      <c r="AV1281" s="159"/>
      <c r="AW1281" s="159"/>
      <c r="AX1281" s="159"/>
      <c r="AY1281" s="159"/>
      <c r="AZ1281" s="159"/>
      <c r="BA1281" s="159"/>
      <c r="BB1281" s="159"/>
      <c r="BC1281" s="159"/>
    </row>
    <row r="1282" spans="34:55" ht="12.75" x14ac:dyDescent="0.2">
      <c r="AH1282" s="122"/>
      <c r="AI1282" s="159"/>
      <c r="AJ1282" s="159"/>
      <c r="AK1282" s="159"/>
      <c r="AL1282" s="159"/>
      <c r="AM1282" s="159"/>
      <c r="AN1282" s="159"/>
      <c r="AO1282" s="159"/>
      <c r="AP1282" s="159"/>
      <c r="AQ1282" s="159"/>
      <c r="AR1282" s="159"/>
      <c r="AS1282" s="159"/>
      <c r="AT1282" s="159"/>
      <c r="AU1282" s="159"/>
      <c r="AV1282" s="159"/>
      <c r="AW1282" s="159"/>
      <c r="AX1282" s="159"/>
      <c r="AY1282" s="159"/>
      <c r="AZ1282" s="159"/>
      <c r="BA1282" s="159"/>
      <c r="BB1282" s="159"/>
      <c r="BC1282" s="159"/>
    </row>
    <row r="1283" spans="34:55" ht="12.75" x14ac:dyDescent="0.2">
      <c r="AH1283" s="122"/>
      <c r="AI1283" s="159"/>
      <c r="AJ1283" s="159"/>
      <c r="AK1283" s="159"/>
      <c r="AL1283" s="159"/>
      <c r="AM1283" s="159"/>
      <c r="AN1283" s="159"/>
      <c r="AO1283" s="159"/>
      <c r="AP1283" s="159"/>
      <c r="AQ1283" s="159"/>
      <c r="AR1283" s="159"/>
      <c r="AS1283" s="159"/>
      <c r="AT1283" s="159"/>
      <c r="AU1283" s="159"/>
      <c r="AV1283" s="159"/>
      <c r="AW1283" s="159"/>
      <c r="AX1283" s="159"/>
      <c r="AY1283" s="159"/>
      <c r="AZ1283" s="159"/>
      <c r="BA1283" s="159"/>
      <c r="BB1283" s="159"/>
      <c r="BC1283" s="159"/>
    </row>
    <row r="1284" spans="34:55" ht="12.75" x14ac:dyDescent="0.2">
      <c r="AH1284" s="122"/>
      <c r="AI1284" s="159"/>
      <c r="AJ1284" s="159"/>
      <c r="AK1284" s="159"/>
      <c r="AL1284" s="159"/>
      <c r="AM1284" s="159"/>
      <c r="AN1284" s="159"/>
      <c r="AO1284" s="159"/>
      <c r="AP1284" s="159"/>
      <c r="AQ1284" s="159"/>
      <c r="AR1284" s="159"/>
      <c r="AS1284" s="159"/>
      <c r="AT1284" s="159"/>
      <c r="AU1284" s="159"/>
      <c r="AV1284" s="159"/>
      <c r="AW1284" s="159"/>
      <c r="AX1284" s="159"/>
      <c r="AY1284" s="159"/>
      <c r="AZ1284" s="159"/>
      <c r="BA1284" s="159"/>
      <c r="BB1284" s="159"/>
      <c r="BC1284" s="159"/>
    </row>
    <row r="1285" spans="34:55" ht="12.75" x14ac:dyDescent="0.2">
      <c r="AH1285" s="122"/>
      <c r="AI1285" s="159"/>
      <c r="AJ1285" s="159"/>
      <c r="AK1285" s="159"/>
      <c r="AL1285" s="159"/>
      <c r="AM1285" s="159"/>
      <c r="AN1285" s="159"/>
      <c r="AO1285" s="159"/>
      <c r="AP1285" s="159"/>
      <c r="AQ1285" s="159"/>
      <c r="AR1285" s="159"/>
      <c r="AS1285" s="159"/>
      <c r="AT1285" s="159"/>
      <c r="AU1285" s="159"/>
      <c r="AV1285" s="159"/>
      <c r="AW1285" s="159"/>
      <c r="AX1285" s="159"/>
      <c r="AY1285" s="159"/>
      <c r="AZ1285" s="159"/>
      <c r="BA1285" s="159"/>
      <c r="BB1285" s="159"/>
      <c r="BC1285" s="159"/>
    </row>
    <row r="1286" spans="34:55" ht="12.75" x14ac:dyDescent="0.2">
      <c r="AH1286" s="122"/>
      <c r="AI1286" s="159"/>
      <c r="AJ1286" s="159"/>
      <c r="AK1286" s="159"/>
      <c r="AL1286" s="159"/>
      <c r="AM1286" s="159"/>
      <c r="AN1286" s="159"/>
      <c r="AO1286" s="159"/>
      <c r="AP1286" s="159"/>
      <c r="AQ1286" s="159"/>
      <c r="AR1286" s="159"/>
      <c r="AS1286" s="159"/>
      <c r="AT1286" s="159"/>
      <c r="AU1286" s="159"/>
      <c r="AV1286" s="159"/>
      <c r="AW1286" s="159"/>
      <c r="AX1286" s="159"/>
      <c r="AY1286" s="159"/>
      <c r="AZ1286" s="159"/>
      <c r="BA1286" s="159"/>
      <c r="BB1286" s="159"/>
      <c r="BC1286" s="159"/>
    </row>
    <row r="1287" spans="34:55" ht="12.75" x14ac:dyDescent="0.2">
      <c r="AH1287" s="122"/>
      <c r="AI1287" s="159"/>
      <c r="AJ1287" s="159"/>
      <c r="AK1287" s="159"/>
      <c r="AL1287" s="159"/>
      <c r="AM1287" s="159"/>
      <c r="AN1287" s="159"/>
      <c r="AO1287" s="159"/>
      <c r="AP1287" s="159"/>
      <c r="AQ1287" s="159"/>
      <c r="AR1287" s="159"/>
      <c r="AS1287" s="159"/>
      <c r="AT1287" s="159"/>
      <c r="AU1287" s="159"/>
      <c r="AV1287" s="159"/>
      <c r="AW1287" s="159"/>
      <c r="AX1287" s="159"/>
      <c r="AY1287" s="159"/>
      <c r="AZ1287" s="159"/>
      <c r="BA1287" s="159"/>
      <c r="BB1287" s="159"/>
      <c r="BC1287" s="159"/>
    </row>
    <row r="1288" spans="34:55" ht="12.75" x14ac:dyDescent="0.2">
      <c r="AH1288" s="122"/>
      <c r="AI1288" s="159"/>
      <c r="AJ1288" s="159"/>
      <c r="AK1288" s="159"/>
      <c r="AL1288" s="159"/>
      <c r="AM1288" s="159"/>
      <c r="AN1288" s="159"/>
      <c r="AO1288" s="159"/>
      <c r="AP1288" s="159"/>
      <c r="AQ1288" s="159"/>
      <c r="AR1288" s="159"/>
      <c r="AS1288" s="159"/>
      <c r="AT1288" s="159"/>
      <c r="AU1288" s="159"/>
      <c r="AV1288" s="159"/>
      <c r="AW1288" s="159"/>
      <c r="AX1288" s="159"/>
      <c r="AY1288" s="159"/>
      <c r="AZ1288" s="159"/>
      <c r="BA1288" s="159"/>
      <c r="BB1288" s="159"/>
      <c r="BC1288" s="159"/>
    </row>
    <row r="1289" spans="34:55" ht="12.75" x14ac:dyDescent="0.2">
      <c r="AH1289" s="122"/>
      <c r="AI1289" s="159"/>
      <c r="AJ1289" s="159"/>
      <c r="AK1289" s="159"/>
      <c r="AL1289" s="159"/>
      <c r="AM1289" s="159"/>
      <c r="AN1289" s="159"/>
      <c r="AO1289" s="159"/>
      <c r="AP1289" s="159"/>
      <c r="AQ1289" s="159"/>
      <c r="AR1289" s="159"/>
      <c r="AS1289" s="159"/>
      <c r="AT1289" s="159"/>
      <c r="AU1289" s="159"/>
      <c r="AV1289" s="159"/>
      <c r="AW1289" s="159"/>
      <c r="AX1289" s="159"/>
      <c r="AY1289" s="159"/>
      <c r="AZ1289" s="159"/>
      <c r="BA1289" s="159"/>
      <c r="BB1289" s="159"/>
      <c r="BC1289" s="159"/>
    </row>
    <row r="1290" spans="34:55" ht="12.75" x14ac:dyDescent="0.2">
      <c r="AH1290" s="122"/>
      <c r="AI1290" s="159"/>
      <c r="AJ1290" s="159"/>
      <c r="AK1290" s="159"/>
      <c r="AL1290" s="159"/>
      <c r="AM1290" s="159"/>
      <c r="AN1290" s="159"/>
      <c r="AO1290" s="159"/>
      <c r="AP1290" s="159"/>
      <c r="AQ1290" s="159"/>
      <c r="AR1290" s="159"/>
      <c r="AS1290" s="159"/>
      <c r="AT1290" s="159"/>
      <c r="AU1290" s="159"/>
      <c r="AV1290" s="159"/>
      <c r="AW1290" s="159"/>
      <c r="AX1290" s="159"/>
      <c r="AY1290" s="159"/>
      <c r="AZ1290" s="159"/>
      <c r="BA1290" s="159"/>
      <c r="BB1290" s="159"/>
      <c r="BC1290" s="159"/>
    </row>
    <row r="1291" spans="34:55" ht="12.75" x14ac:dyDescent="0.2">
      <c r="AH1291" s="122"/>
      <c r="AI1291" s="159"/>
      <c r="AJ1291" s="159"/>
      <c r="AK1291" s="159"/>
      <c r="AL1291" s="159"/>
      <c r="AM1291" s="159"/>
      <c r="AN1291" s="159"/>
      <c r="AO1291" s="159"/>
      <c r="AP1291" s="159"/>
      <c r="AQ1291" s="159"/>
      <c r="AR1291" s="159"/>
      <c r="AS1291" s="159"/>
      <c r="AT1291" s="159"/>
      <c r="AU1291" s="159"/>
      <c r="AV1291" s="159"/>
      <c r="AW1291" s="159"/>
      <c r="AX1291" s="159"/>
      <c r="AY1291" s="159"/>
      <c r="AZ1291" s="159"/>
      <c r="BA1291" s="159"/>
      <c r="BB1291" s="159"/>
      <c r="BC1291" s="159"/>
    </row>
    <row r="1292" spans="34:55" ht="12.75" x14ac:dyDescent="0.2">
      <c r="AH1292" s="122"/>
      <c r="AI1292" s="159"/>
      <c r="AJ1292" s="159"/>
      <c r="AK1292" s="159"/>
      <c r="AL1292" s="159"/>
      <c r="AM1292" s="159"/>
      <c r="AN1292" s="159"/>
      <c r="AO1292" s="159"/>
      <c r="AP1292" s="159"/>
      <c r="AQ1292" s="159"/>
      <c r="AR1292" s="159"/>
      <c r="AS1292" s="159"/>
      <c r="AT1292" s="159"/>
      <c r="AU1292" s="159"/>
      <c r="AV1292" s="159"/>
      <c r="AW1292" s="159"/>
      <c r="AX1292" s="159"/>
      <c r="AY1292" s="159"/>
      <c r="AZ1292" s="159"/>
      <c r="BA1292" s="159"/>
      <c r="BB1292" s="159"/>
      <c r="BC1292" s="159"/>
    </row>
    <row r="1293" spans="34:55" ht="12.75" x14ac:dyDescent="0.2">
      <c r="AH1293" s="122"/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159"/>
      <c r="AT1293" s="159"/>
      <c r="AU1293" s="159"/>
      <c r="AV1293" s="159"/>
      <c r="AW1293" s="159"/>
      <c r="AX1293" s="159"/>
      <c r="AY1293" s="159"/>
      <c r="AZ1293" s="159"/>
      <c r="BA1293" s="159"/>
      <c r="BB1293" s="159"/>
      <c r="BC1293" s="159"/>
    </row>
    <row r="1294" spans="34:55" ht="12.75" x14ac:dyDescent="0.2">
      <c r="AH1294" s="122"/>
      <c r="AI1294" s="159"/>
      <c r="AJ1294" s="159"/>
      <c r="AK1294" s="159"/>
      <c r="AL1294" s="159"/>
      <c r="AM1294" s="159"/>
      <c r="AN1294" s="159"/>
      <c r="AO1294" s="159"/>
      <c r="AP1294" s="159"/>
      <c r="AQ1294" s="159"/>
      <c r="AR1294" s="159"/>
      <c r="AS1294" s="159"/>
      <c r="AT1294" s="159"/>
      <c r="AU1294" s="159"/>
      <c r="AV1294" s="159"/>
      <c r="AW1294" s="159"/>
      <c r="AX1294" s="159"/>
      <c r="AY1294" s="159"/>
      <c r="AZ1294" s="159"/>
      <c r="BA1294" s="159"/>
      <c r="BB1294" s="159"/>
      <c r="BC1294" s="159"/>
    </row>
    <row r="1295" spans="34:55" ht="12.75" x14ac:dyDescent="0.2">
      <c r="AH1295" s="122"/>
      <c r="AI1295" s="159"/>
      <c r="AJ1295" s="159"/>
      <c r="AK1295" s="159"/>
      <c r="AL1295" s="159"/>
      <c r="AM1295" s="159"/>
      <c r="AN1295" s="159"/>
      <c r="AO1295" s="159"/>
      <c r="AP1295" s="159"/>
      <c r="AQ1295" s="159"/>
      <c r="AR1295" s="159"/>
      <c r="AS1295" s="159"/>
      <c r="AT1295" s="159"/>
      <c r="AU1295" s="159"/>
      <c r="AV1295" s="159"/>
      <c r="AW1295" s="159"/>
      <c r="AX1295" s="159"/>
      <c r="AY1295" s="159"/>
      <c r="AZ1295" s="159"/>
      <c r="BA1295" s="159"/>
      <c r="BB1295" s="159"/>
      <c r="BC1295" s="159"/>
    </row>
    <row r="1296" spans="34:55" ht="12.75" x14ac:dyDescent="0.2">
      <c r="AH1296" s="122"/>
      <c r="AI1296" s="159"/>
      <c r="AJ1296" s="159"/>
      <c r="AK1296" s="159"/>
      <c r="AL1296" s="159"/>
      <c r="AM1296" s="159"/>
      <c r="AN1296" s="159"/>
      <c r="AO1296" s="159"/>
      <c r="AP1296" s="159"/>
      <c r="AQ1296" s="159"/>
      <c r="AR1296" s="159"/>
      <c r="AS1296" s="159"/>
      <c r="AT1296" s="159"/>
      <c r="AU1296" s="159"/>
      <c r="AV1296" s="159"/>
      <c r="AW1296" s="159"/>
      <c r="AX1296" s="159"/>
      <c r="AY1296" s="159"/>
      <c r="AZ1296" s="159"/>
      <c r="BA1296" s="159"/>
      <c r="BB1296" s="159"/>
      <c r="BC1296" s="159"/>
    </row>
    <row r="1297" spans="34:55" ht="12.75" x14ac:dyDescent="0.2">
      <c r="AH1297" s="122"/>
      <c r="AI1297" s="159"/>
      <c r="AJ1297" s="159"/>
      <c r="AK1297" s="159"/>
      <c r="AL1297" s="159"/>
      <c r="AM1297" s="159"/>
      <c r="AN1297" s="159"/>
      <c r="AO1297" s="159"/>
      <c r="AP1297" s="159"/>
      <c r="AQ1297" s="159"/>
      <c r="AR1297" s="159"/>
      <c r="AS1297" s="159"/>
      <c r="AT1297" s="159"/>
      <c r="AU1297" s="159"/>
      <c r="AV1297" s="159"/>
      <c r="AW1297" s="159"/>
      <c r="AX1297" s="159"/>
      <c r="AY1297" s="159"/>
      <c r="AZ1297" s="159"/>
      <c r="BA1297" s="159"/>
      <c r="BB1297" s="159"/>
      <c r="BC1297" s="159"/>
    </row>
    <row r="1298" spans="34:55" ht="12.75" x14ac:dyDescent="0.2">
      <c r="AH1298" s="122"/>
      <c r="AI1298" s="159"/>
      <c r="AJ1298" s="159"/>
      <c r="AK1298" s="159"/>
      <c r="AL1298" s="159"/>
      <c r="AM1298" s="159"/>
      <c r="AN1298" s="159"/>
      <c r="AO1298" s="159"/>
      <c r="AP1298" s="159"/>
      <c r="AQ1298" s="159"/>
      <c r="AR1298" s="159"/>
      <c r="AS1298" s="159"/>
      <c r="AT1298" s="159"/>
      <c r="AU1298" s="159"/>
      <c r="AV1298" s="159"/>
      <c r="AW1298" s="159"/>
      <c r="AX1298" s="159"/>
      <c r="AY1298" s="159"/>
      <c r="AZ1298" s="159"/>
      <c r="BA1298" s="159"/>
      <c r="BB1298" s="159"/>
      <c r="BC1298" s="159"/>
    </row>
    <row r="1299" spans="34:55" ht="12.75" x14ac:dyDescent="0.2">
      <c r="AH1299" s="122"/>
      <c r="AI1299" s="159"/>
      <c r="AJ1299" s="159"/>
      <c r="AK1299" s="159"/>
      <c r="AL1299" s="159"/>
      <c r="AM1299" s="159"/>
      <c r="AN1299" s="159"/>
      <c r="AO1299" s="159"/>
      <c r="AP1299" s="159"/>
      <c r="AQ1299" s="159"/>
      <c r="AR1299" s="159"/>
      <c r="AS1299" s="159"/>
      <c r="AT1299" s="159"/>
      <c r="AU1299" s="159"/>
      <c r="AV1299" s="159"/>
      <c r="AW1299" s="159"/>
      <c r="AX1299" s="159"/>
      <c r="AY1299" s="159"/>
      <c r="AZ1299" s="159"/>
      <c r="BA1299" s="159"/>
      <c r="BB1299" s="159"/>
      <c r="BC1299" s="159"/>
    </row>
    <row r="1300" spans="34:55" ht="12.75" x14ac:dyDescent="0.2">
      <c r="AH1300" s="122"/>
      <c r="AI1300" s="159"/>
      <c r="AJ1300" s="159"/>
      <c r="AK1300" s="159"/>
      <c r="AL1300" s="159"/>
      <c r="AM1300" s="159"/>
      <c r="AN1300" s="159"/>
      <c r="AO1300" s="159"/>
      <c r="AP1300" s="159"/>
      <c r="AQ1300" s="159"/>
      <c r="AR1300" s="159"/>
      <c r="AS1300" s="159"/>
      <c r="AT1300" s="159"/>
      <c r="AU1300" s="159"/>
      <c r="AV1300" s="159"/>
      <c r="AW1300" s="159"/>
      <c r="AX1300" s="159"/>
      <c r="AY1300" s="159"/>
      <c r="AZ1300" s="159"/>
      <c r="BA1300" s="159"/>
      <c r="BB1300" s="159"/>
      <c r="BC1300" s="159"/>
    </row>
    <row r="1301" spans="34:55" ht="12.75" x14ac:dyDescent="0.2">
      <c r="AH1301" s="122"/>
      <c r="AI1301" s="159"/>
      <c r="AJ1301" s="159"/>
      <c r="AK1301" s="159"/>
      <c r="AL1301" s="159"/>
      <c r="AM1301" s="159"/>
      <c r="AN1301" s="159"/>
      <c r="AO1301" s="159"/>
      <c r="AP1301" s="159"/>
      <c r="AQ1301" s="159"/>
      <c r="AR1301" s="159"/>
      <c r="AS1301" s="159"/>
      <c r="AT1301" s="159"/>
      <c r="AU1301" s="159"/>
      <c r="AV1301" s="159"/>
      <c r="AW1301" s="159"/>
      <c r="AX1301" s="159"/>
      <c r="AY1301" s="159"/>
      <c r="AZ1301" s="159"/>
      <c r="BA1301" s="159"/>
      <c r="BB1301" s="159"/>
      <c r="BC1301" s="159"/>
    </row>
    <row r="1302" spans="34:55" ht="12.75" x14ac:dyDescent="0.2">
      <c r="AH1302" s="122"/>
      <c r="AI1302" s="159"/>
      <c r="AJ1302" s="159"/>
      <c r="AK1302" s="159"/>
      <c r="AL1302" s="159"/>
      <c r="AM1302" s="159"/>
      <c r="AN1302" s="159"/>
      <c r="AO1302" s="159"/>
      <c r="AP1302" s="159"/>
      <c r="AQ1302" s="159"/>
      <c r="AR1302" s="159"/>
      <c r="AS1302" s="159"/>
      <c r="AT1302" s="159"/>
      <c r="AU1302" s="159"/>
      <c r="AV1302" s="159"/>
      <c r="AW1302" s="159"/>
      <c r="AX1302" s="159"/>
      <c r="AY1302" s="159"/>
      <c r="AZ1302" s="159"/>
      <c r="BA1302" s="159"/>
      <c r="BB1302" s="159"/>
      <c r="BC1302" s="159"/>
    </row>
    <row r="1303" spans="34:55" ht="12.75" x14ac:dyDescent="0.2">
      <c r="AH1303" s="122"/>
      <c r="AI1303" s="159"/>
      <c r="AJ1303" s="159"/>
      <c r="AK1303" s="159"/>
      <c r="AL1303" s="159"/>
      <c r="AM1303" s="159"/>
      <c r="AN1303" s="159"/>
      <c r="AO1303" s="159"/>
      <c r="AP1303" s="159"/>
      <c r="AQ1303" s="159"/>
      <c r="AR1303" s="159"/>
      <c r="AS1303" s="159"/>
      <c r="AT1303" s="159"/>
      <c r="AU1303" s="159"/>
      <c r="AV1303" s="159"/>
      <c r="AW1303" s="159"/>
      <c r="AX1303" s="159"/>
      <c r="AY1303" s="159"/>
      <c r="AZ1303" s="159"/>
      <c r="BA1303" s="159"/>
      <c r="BB1303" s="159"/>
      <c r="BC1303" s="159"/>
    </row>
    <row r="1304" spans="34:55" ht="12.75" x14ac:dyDescent="0.2">
      <c r="AH1304" s="122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</row>
    <row r="1305" spans="34:55" ht="12.75" x14ac:dyDescent="0.2">
      <c r="AH1305" s="122"/>
      <c r="AI1305" s="159"/>
      <c r="AJ1305" s="159"/>
      <c r="AK1305" s="159"/>
      <c r="AL1305" s="159"/>
      <c r="AM1305" s="159"/>
      <c r="AN1305" s="159"/>
      <c r="AO1305" s="159"/>
      <c r="AP1305" s="159"/>
      <c r="AQ1305" s="159"/>
      <c r="AR1305" s="159"/>
      <c r="AS1305" s="159"/>
      <c r="AT1305" s="159"/>
      <c r="AU1305" s="159"/>
      <c r="AV1305" s="159"/>
      <c r="AW1305" s="159"/>
      <c r="AX1305" s="159"/>
      <c r="AY1305" s="159"/>
      <c r="AZ1305" s="159"/>
      <c r="BA1305" s="159"/>
      <c r="BB1305" s="159"/>
      <c r="BC1305" s="159"/>
    </row>
    <row r="1306" spans="34:55" ht="12.75" x14ac:dyDescent="0.2">
      <c r="AH1306" s="122"/>
      <c r="AI1306" s="159"/>
      <c r="AJ1306" s="159"/>
      <c r="AK1306" s="159"/>
      <c r="AL1306" s="159"/>
      <c r="AM1306" s="159"/>
      <c r="AN1306" s="159"/>
      <c r="AO1306" s="159"/>
      <c r="AP1306" s="159"/>
      <c r="AQ1306" s="159"/>
      <c r="AR1306" s="159"/>
      <c r="AS1306" s="159"/>
      <c r="AT1306" s="159"/>
      <c r="AU1306" s="159"/>
      <c r="AV1306" s="159"/>
      <c r="AW1306" s="159"/>
      <c r="AX1306" s="159"/>
      <c r="AY1306" s="159"/>
      <c r="AZ1306" s="159"/>
      <c r="BA1306" s="159"/>
      <c r="BB1306" s="159"/>
      <c r="BC1306" s="159"/>
    </row>
    <row r="1307" spans="34:55" ht="12.75" x14ac:dyDescent="0.2">
      <c r="AH1307" s="122"/>
      <c r="AI1307" s="159"/>
      <c r="AJ1307" s="159"/>
      <c r="AK1307" s="159"/>
      <c r="AL1307" s="159"/>
      <c r="AM1307" s="159"/>
      <c r="AN1307" s="159"/>
      <c r="AO1307" s="159"/>
      <c r="AP1307" s="159"/>
      <c r="AQ1307" s="159"/>
      <c r="AR1307" s="159"/>
      <c r="AS1307" s="159"/>
      <c r="AT1307" s="159"/>
      <c r="AU1307" s="159"/>
      <c r="AV1307" s="159"/>
      <c r="AW1307" s="159"/>
      <c r="AX1307" s="159"/>
      <c r="AY1307" s="159"/>
      <c r="AZ1307" s="159"/>
      <c r="BA1307" s="159"/>
      <c r="BB1307" s="159"/>
      <c r="BC1307" s="159"/>
    </row>
    <row r="1308" spans="34:55" ht="12.75" x14ac:dyDescent="0.2">
      <c r="AH1308" s="122"/>
      <c r="AI1308" s="159"/>
      <c r="AJ1308" s="159"/>
      <c r="AK1308" s="159"/>
      <c r="AL1308" s="159"/>
      <c r="AM1308" s="159"/>
      <c r="AN1308" s="159"/>
      <c r="AO1308" s="159"/>
      <c r="AP1308" s="159"/>
      <c r="AQ1308" s="159"/>
      <c r="AR1308" s="159"/>
      <c r="AS1308" s="159"/>
      <c r="AT1308" s="159"/>
      <c r="AU1308" s="159"/>
      <c r="AV1308" s="159"/>
      <c r="AW1308" s="159"/>
      <c r="AX1308" s="159"/>
      <c r="AY1308" s="159"/>
      <c r="AZ1308" s="159"/>
      <c r="BA1308" s="159"/>
      <c r="BB1308" s="159"/>
      <c r="BC1308" s="159"/>
    </row>
    <row r="1309" spans="34:55" ht="12.75" x14ac:dyDescent="0.2">
      <c r="AH1309" s="122"/>
      <c r="AI1309" s="159"/>
      <c r="AJ1309" s="159"/>
      <c r="AK1309" s="159"/>
      <c r="AL1309" s="159"/>
      <c r="AM1309" s="159"/>
      <c r="AN1309" s="159"/>
      <c r="AO1309" s="159"/>
      <c r="AP1309" s="159"/>
      <c r="AQ1309" s="159"/>
      <c r="AR1309" s="159"/>
      <c r="AS1309" s="159"/>
      <c r="AT1309" s="159"/>
      <c r="AU1309" s="159"/>
      <c r="AV1309" s="159"/>
      <c r="AW1309" s="159"/>
      <c r="AX1309" s="159"/>
      <c r="AY1309" s="159"/>
      <c r="AZ1309" s="159"/>
      <c r="BA1309" s="159"/>
      <c r="BB1309" s="159"/>
      <c r="BC1309" s="159"/>
    </row>
    <row r="1310" spans="34:55" ht="12.75" x14ac:dyDescent="0.2">
      <c r="AH1310" s="122"/>
      <c r="AI1310" s="159"/>
      <c r="AJ1310" s="159"/>
      <c r="AK1310" s="159"/>
      <c r="AL1310" s="159"/>
      <c r="AM1310" s="159"/>
      <c r="AN1310" s="159"/>
      <c r="AO1310" s="159"/>
      <c r="AP1310" s="159"/>
      <c r="AQ1310" s="159"/>
      <c r="AR1310" s="159"/>
      <c r="AS1310" s="159"/>
      <c r="AT1310" s="159"/>
      <c r="AU1310" s="159"/>
      <c r="AV1310" s="159"/>
      <c r="AW1310" s="159"/>
      <c r="AX1310" s="159"/>
      <c r="AY1310" s="159"/>
      <c r="AZ1310" s="159"/>
      <c r="BA1310" s="159"/>
      <c r="BB1310" s="159"/>
      <c r="BC1310" s="159"/>
    </row>
    <row r="1311" spans="34:55" ht="12.75" x14ac:dyDescent="0.2">
      <c r="AH1311" s="122"/>
      <c r="AI1311" s="159"/>
      <c r="AJ1311" s="159"/>
      <c r="AK1311" s="159"/>
      <c r="AL1311" s="159"/>
      <c r="AM1311" s="159"/>
      <c r="AN1311" s="159"/>
      <c r="AO1311" s="159"/>
      <c r="AP1311" s="159"/>
      <c r="AQ1311" s="159"/>
      <c r="AR1311" s="159"/>
      <c r="AS1311" s="159"/>
      <c r="AT1311" s="159"/>
      <c r="AU1311" s="159"/>
      <c r="AV1311" s="159"/>
      <c r="AW1311" s="159"/>
      <c r="AX1311" s="159"/>
      <c r="AY1311" s="159"/>
      <c r="AZ1311" s="159"/>
      <c r="BA1311" s="159"/>
      <c r="BB1311" s="159"/>
      <c r="BC1311" s="159"/>
    </row>
    <row r="1312" spans="34:55" ht="12.75" x14ac:dyDescent="0.2">
      <c r="AH1312" s="122"/>
      <c r="AI1312" s="159"/>
      <c r="AJ1312" s="159"/>
      <c r="AK1312" s="159"/>
      <c r="AL1312" s="159"/>
      <c r="AM1312" s="159"/>
      <c r="AN1312" s="159"/>
      <c r="AO1312" s="159"/>
      <c r="AP1312" s="159"/>
      <c r="AQ1312" s="159"/>
      <c r="AR1312" s="159"/>
      <c r="AS1312" s="159"/>
      <c r="AT1312" s="159"/>
      <c r="AU1312" s="159"/>
      <c r="AV1312" s="159"/>
      <c r="AW1312" s="159"/>
      <c r="AX1312" s="159"/>
      <c r="AY1312" s="159"/>
      <c r="AZ1312" s="159"/>
      <c r="BA1312" s="159"/>
      <c r="BB1312" s="159"/>
      <c r="BC1312" s="159"/>
    </row>
    <row r="1313" spans="34:55" ht="12.75" x14ac:dyDescent="0.2">
      <c r="AH1313" s="122"/>
      <c r="AI1313" s="159"/>
      <c r="AJ1313" s="159"/>
      <c r="AK1313" s="159"/>
      <c r="AL1313" s="159"/>
      <c r="AM1313" s="159"/>
      <c r="AN1313" s="159"/>
      <c r="AO1313" s="159"/>
      <c r="AP1313" s="159"/>
      <c r="AQ1313" s="159"/>
      <c r="AR1313" s="159"/>
      <c r="AS1313" s="159"/>
      <c r="AT1313" s="159"/>
      <c r="AU1313" s="159"/>
      <c r="AV1313" s="159"/>
      <c r="AW1313" s="159"/>
      <c r="AX1313" s="159"/>
      <c r="AY1313" s="159"/>
      <c r="AZ1313" s="159"/>
      <c r="BA1313" s="159"/>
      <c r="BB1313" s="159"/>
      <c r="BC1313" s="159"/>
    </row>
    <row r="1314" spans="34:55" ht="12.75" x14ac:dyDescent="0.2">
      <c r="AH1314" s="122"/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159"/>
      <c r="AT1314" s="159"/>
      <c r="AU1314" s="159"/>
      <c r="AV1314" s="159"/>
      <c r="AW1314" s="159"/>
      <c r="AX1314" s="159"/>
      <c r="AY1314" s="159"/>
      <c r="AZ1314" s="159"/>
      <c r="BA1314" s="159"/>
      <c r="BB1314" s="159"/>
      <c r="BC1314" s="159"/>
    </row>
    <row r="1315" spans="34:55" ht="12.75" x14ac:dyDescent="0.2">
      <c r="AH1315" s="122"/>
      <c r="AI1315" s="159"/>
      <c r="AJ1315" s="159"/>
      <c r="AK1315" s="159"/>
      <c r="AL1315" s="159"/>
      <c r="AM1315" s="159"/>
      <c r="AN1315" s="159"/>
      <c r="AO1315" s="159"/>
      <c r="AP1315" s="159"/>
      <c r="AQ1315" s="159"/>
      <c r="AR1315" s="159"/>
      <c r="AS1315" s="159"/>
      <c r="AT1315" s="159"/>
      <c r="AU1315" s="159"/>
      <c r="AV1315" s="159"/>
      <c r="AW1315" s="159"/>
      <c r="AX1315" s="159"/>
      <c r="AY1315" s="159"/>
      <c r="AZ1315" s="159"/>
      <c r="BA1315" s="159"/>
      <c r="BB1315" s="159"/>
      <c r="BC1315" s="159"/>
    </row>
    <row r="1316" spans="34:55" ht="12.75" x14ac:dyDescent="0.2">
      <c r="AH1316" s="122"/>
      <c r="AI1316" s="159"/>
      <c r="AJ1316" s="159"/>
      <c r="AK1316" s="159"/>
      <c r="AL1316" s="159"/>
      <c r="AM1316" s="159"/>
      <c r="AN1316" s="159"/>
      <c r="AO1316" s="159"/>
      <c r="AP1316" s="159"/>
      <c r="AQ1316" s="159"/>
      <c r="AR1316" s="159"/>
      <c r="AS1316" s="159"/>
      <c r="AT1316" s="159"/>
      <c r="AU1316" s="159"/>
      <c r="AV1316" s="159"/>
      <c r="AW1316" s="159"/>
      <c r="AX1316" s="159"/>
      <c r="AY1316" s="159"/>
      <c r="AZ1316" s="159"/>
      <c r="BA1316" s="159"/>
      <c r="BB1316" s="159"/>
      <c r="BC1316" s="159"/>
    </row>
    <row r="1317" spans="34:55" ht="12.75" x14ac:dyDescent="0.2">
      <c r="AH1317" s="122"/>
      <c r="AI1317" s="159"/>
      <c r="AJ1317" s="159"/>
      <c r="AK1317" s="159"/>
      <c r="AL1317" s="159"/>
      <c r="AM1317" s="159"/>
      <c r="AN1317" s="159"/>
      <c r="AO1317" s="159"/>
      <c r="AP1317" s="159"/>
      <c r="AQ1317" s="159"/>
      <c r="AR1317" s="159"/>
      <c r="AS1317" s="159"/>
      <c r="AT1317" s="159"/>
      <c r="AU1317" s="159"/>
      <c r="AV1317" s="159"/>
      <c r="AW1317" s="159"/>
      <c r="AX1317" s="159"/>
      <c r="AY1317" s="159"/>
      <c r="AZ1317" s="159"/>
      <c r="BA1317" s="159"/>
      <c r="BB1317" s="159"/>
      <c r="BC1317" s="159"/>
    </row>
    <row r="1318" spans="34:55" ht="12.75" x14ac:dyDescent="0.2">
      <c r="AH1318" s="122"/>
      <c r="AI1318" s="159"/>
      <c r="AJ1318" s="159"/>
      <c r="AK1318" s="159"/>
      <c r="AL1318" s="159"/>
      <c r="AM1318" s="159"/>
      <c r="AN1318" s="159"/>
      <c r="AO1318" s="159"/>
      <c r="AP1318" s="159"/>
      <c r="AQ1318" s="159"/>
      <c r="AR1318" s="159"/>
      <c r="AS1318" s="159"/>
      <c r="AT1318" s="159"/>
      <c r="AU1318" s="159"/>
      <c r="AV1318" s="159"/>
      <c r="AW1318" s="159"/>
      <c r="AX1318" s="159"/>
      <c r="AY1318" s="159"/>
      <c r="AZ1318" s="159"/>
      <c r="BA1318" s="159"/>
      <c r="BB1318" s="159"/>
      <c r="BC1318" s="159"/>
    </row>
    <row r="1319" spans="34:55" ht="12.75" x14ac:dyDescent="0.2">
      <c r="AH1319" s="122"/>
      <c r="AI1319" s="159"/>
      <c r="AJ1319" s="159"/>
      <c r="AK1319" s="159"/>
      <c r="AL1319" s="159"/>
      <c r="AM1319" s="159"/>
      <c r="AN1319" s="159"/>
      <c r="AO1319" s="159"/>
      <c r="AP1319" s="159"/>
      <c r="AQ1319" s="159"/>
      <c r="AR1319" s="159"/>
      <c r="AS1319" s="159"/>
      <c r="AT1319" s="159"/>
      <c r="AU1319" s="159"/>
      <c r="AV1319" s="159"/>
      <c r="AW1319" s="159"/>
      <c r="AX1319" s="159"/>
      <c r="AY1319" s="159"/>
      <c r="AZ1319" s="159"/>
      <c r="BA1319" s="159"/>
      <c r="BB1319" s="159"/>
      <c r="BC1319" s="159"/>
    </row>
    <row r="1320" spans="34:55" ht="12.75" x14ac:dyDescent="0.2">
      <c r="AH1320" s="122"/>
      <c r="AI1320" s="159"/>
      <c r="AJ1320" s="159"/>
      <c r="AK1320" s="159"/>
      <c r="AL1320" s="159"/>
      <c r="AM1320" s="159"/>
      <c r="AN1320" s="159"/>
      <c r="AO1320" s="159"/>
      <c r="AP1320" s="159"/>
      <c r="AQ1320" s="159"/>
      <c r="AR1320" s="159"/>
      <c r="AS1320" s="159"/>
      <c r="AT1320" s="159"/>
      <c r="AU1320" s="159"/>
      <c r="AV1320" s="159"/>
      <c r="AW1320" s="159"/>
      <c r="AX1320" s="159"/>
      <c r="AY1320" s="159"/>
      <c r="AZ1320" s="159"/>
      <c r="BA1320" s="159"/>
      <c r="BB1320" s="159"/>
      <c r="BC1320" s="159"/>
    </row>
    <row r="1321" spans="34:55" ht="12.75" x14ac:dyDescent="0.2">
      <c r="AH1321" s="122"/>
      <c r="AI1321" s="159"/>
      <c r="AJ1321" s="159"/>
      <c r="AK1321" s="159"/>
      <c r="AL1321" s="159"/>
      <c r="AM1321" s="159"/>
      <c r="AN1321" s="159"/>
      <c r="AO1321" s="159"/>
      <c r="AP1321" s="159"/>
      <c r="AQ1321" s="159"/>
      <c r="AR1321" s="159"/>
      <c r="AS1321" s="159"/>
      <c r="AT1321" s="159"/>
      <c r="AU1321" s="159"/>
      <c r="AV1321" s="159"/>
      <c r="AW1321" s="159"/>
      <c r="AX1321" s="159"/>
      <c r="AY1321" s="159"/>
      <c r="AZ1321" s="159"/>
      <c r="BA1321" s="159"/>
      <c r="BB1321" s="159"/>
      <c r="BC1321" s="159"/>
    </row>
    <row r="1322" spans="34:55" ht="12.75" x14ac:dyDescent="0.2">
      <c r="AH1322" s="122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</row>
    <row r="1323" spans="34:55" ht="12.75" x14ac:dyDescent="0.2">
      <c r="AH1323" s="122"/>
      <c r="AI1323" s="159"/>
      <c r="AJ1323" s="159"/>
      <c r="AK1323" s="159"/>
      <c r="AL1323" s="159"/>
      <c r="AM1323" s="159"/>
      <c r="AN1323" s="159"/>
      <c r="AO1323" s="159"/>
      <c r="AP1323" s="159"/>
      <c r="AQ1323" s="159"/>
      <c r="AR1323" s="159"/>
      <c r="AS1323" s="159"/>
      <c r="AT1323" s="159"/>
      <c r="AU1323" s="159"/>
      <c r="AV1323" s="159"/>
      <c r="AW1323" s="159"/>
      <c r="AX1323" s="159"/>
      <c r="AY1323" s="159"/>
      <c r="AZ1323" s="159"/>
      <c r="BA1323" s="159"/>
      <c r="BB1323" s="159"/>
      <c r="BC1323" s="159"/>
    </row>
    <row r="1324" spans="34:55" ht="12.75" x14ac:dyDescent="0.2">
      <c r="AH1324" s="122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</row>
    <row r="1325" spans="34:55" ht="12.75" x14ac:dyDescent="0.2">
      <c r="AH1325" s="122"/>
      <c r="AI1325" s="159"/>
      <c r="AJ1325" s="159"/>
      <c r="AK1325" s="159"/>
      <c r="AL1325" s="159"/>
      <c r="AM1325" s="159"/>
      <c r="AN1325" s="159"/>
      <c r="AO1325" s="159"/>
      <c r="AP1325" s="159"/>
      <c r="AQ1325" s="159"/>
      <c r="AR1325" s="159"/>
      <c r="AS1325" s="159"/>
      <c r="AT1325" s="159"/>
      <c r="AU1325" s="159"/>
      <c r="AV1325" s="159"/>
      <c r="AW1325" s="159"/>
      <c r="AX1325" s="159"/>
      <c r="AY1325" s="159"/>
      <c r="AZ1325" s="159"/>
      <c r="BA1325" s="159"/>
      <c r="BB1325" s="159"/>
      <c r="BC1325" s="159"/>
    </row>
    <row r="1326" spans="34:55" ht="12.75" x14ac:dyDescent="0.2">
      <c r="AH1326" s="122"/>
      <c r="AI1326" s="159"/>
      <c r="AJ1326" s="159"/>
      <c r="AK1326" s="159"/>
      <c r="AL1326" s="159"/>
      <c r="AM1326" s="159"/>
      <c r="AN1326" s="159"/>
      <c r="AO1326" s="159"/>
      <c r="AP1326" s="159"/>
      <c r="AQ1326" s="159"/>
      <c r="AR1326" s="159"/>
      <c r="AS1326" s="159"/>
      <c r="AT1326" s="159"/>
      <c r="AU1326" s="159"/>
      <c r="AV1326" s="159"/>
      <c r="AW1326" s="159"/>
      <c r="AX1326" s="159"/>
      <c r="AY1326" s="159"/>
      <c r="AZ1326" s="159"/>
      <c r="BA1326" s="159"/>
      <c r="BB1326" s="159"/>
      <c r="BC1326" s="159"/>
    </row>
    <row r="1327" spans="34:55" ht="12.75" x14ac:dyDescent="0.2">
      <c r="AH1327" s="122"/>
      <c r="AI1327" s="159"/>
      <c r="AJ1327" s="159"/>
      <c r="AK1327" s="159"/>
      <c r="AL1327" s="159"/>
      <c r="AM1327" s="159"/>
      <c r="AN1327" s="159"/>
      <c r="AO1327" s="159"/>
      <c r="AP1327" s="159"/>
      <c r="AQ1327" s="159"/>
      <c r="AR1327" s="159"/>
      <c r="AS1327" s="159"/>
      <c r="AT1327" s="159"/>
      <c r="AU1327" s="159"/>
      <c r="AV1327" s="159"/>
      <c r="AW1327" s="159"/>
      <c r="AX1327" s="159"/>
      <c r="AY1327" s="159"/>
      <c r="AZ1327" s="159"/>
      <c r="BA1327" s="159"/>
      <c r="BB1327" s="159"/>
      <c r="BC1327" s="159"/>
    </row>
    <row r="1328" spans="34:55" ht="12.75" x14ac:dyDescent="0.2">
      <c r="AH1328" s="122"/>
      <c r="AI1328" s="159"/>
      <c r="AJ1328" s="159"/>
      <c r="AK1328" s="159"/>
      <c r="AL1328" s="159"/>
      <c r="AM1328" s="159"/>
      <c r="AN1328" s="159"/>
      <c r="AO1328" s="159"/>
      <c r="AP1328" s="159"/>
      <c r="AQ1328" s="159"/>
      <c r="AR1328" s="159"/>
      <c r="AS1328" s="159"/>
      <c r="AT1328" s="159"/>
      <c r="AU1328" s="159"/>
      <c r="AV1328" s="159"/>
      <c r="AW1328" s="159"/>
      <c r="AX1328" s="159"/>
      <c r="AY1328" s="159"/>
      <c r="AZ1328" s="159"/>
      <c r="BA1328" s="159"/>
      <c r="BB1328" s="159"/>
      <c r="BC1328" s="159"/>
    </row>
    <row r="1329" spans="34:55" ht="12.75" x14ac:dyDescent="0.2">
      <c r="AH1329" s="122"/>
      <c r="AI1329" s="159"/>
      <c r="AJ1329" s="159"/>
      <c r="AK1329" s="159"/>
      <c r="AL1329" s="159"/>
      <c r="AM1329" s="159"/>
      <c r="AN1329" s="159"/>
      <c r="AO1329" s="159"/>
      <c r="AP1329" s="159"/>
      <c r="AQ1329" s="159"/>
      <c r="AR1329" s="159"/>
      <c r="AS1329" s="159"/>
      <c r="AT1329" s="159"/>
      <c r="AU1329" s="159"/>
      <c r="AV1329" s="159"/>
      <c r="AW1329" s="159"/>
      <c r="AX1329" s="159"/>
      <c r="AY1329" s="159"/>
      <c r="AZ1329" s="159"/>
      <c r="BA1329" s="159"/>
      <c r="BB1329" s="159"/>
      <c r="BC1329" s="159"/>
    </row>
    <row r="1330" spans="34:55" ht="12.75" x14ac:dyDescent="0.2">
      <c r="AH1330" s="122"/>
      <c r="AI1330" s="159"/>
      <c r="AJ1330" s="159"/>
      <c r="AK1330" s="159"/>
      <c r="AL1330" s="159"/>
      <c r="AM1330" s="159"/>
      <c r="AN1330" s="159"/>
      <c r="AO1330" s="159"/>
      <c r="AP1330" s="159"/>
      <c r="AQ1330" s="159"/>
      <c r="AR1330" s="159"/>
      <c r="AS1330" s="159"/>
      <c r="AT1330" s="159"/>
      <c r="AU1330" s="159"/>
      <c r="AV1330" s="159"/>
      <c r="AW1330" s="159"/>
      <c r="AX1330" s="159"/>
      <c r="AY1330" s="159"/>
      <c r="AZ1330" s="159"/>
      <c r="BA1330" s="159"/>
      <c r="BB1330" s="159"/>
      <c r="BC1330" s="159"/>
    </row>
    <row r="1331" spans="34:55" ht="12.75" x14ac:dyDescent="0.2">
      <c r="AH1331" s="122"/>
      <c r="AI1331" s="159"/>
      <c r="AJ1331" s="159"/>
      <c r="AK1331" s="159"/>
      <c r="AL1331" s="159"/>
      <c r="AM1331" s="159"/>
      <c r="AN1331" s="159"/>
      <c r="AO1331" s="159"/>
      <c r="AP1331" s="159"/>
      <c r="AQ1331" s="159"/>
      <c r="AR1331" s="159"/>
      <c r="AS1331" s="159"/>
      <c r="AT1331" s="159"/>
      <c r="AU1331" s="159"/>
      <c r="AV1331" s="159"/>
      <c r="AW1331" s="159"/>
      <c r="AX1331" s="159"/>
      <c r="AY1331" s="159"/>
      <c r="AZ1331" s="159"/>
      <c r="BA1331" s="159"/>
      <c r="BB1331" s="159"/>
      <c r="BC1331" s="159"/>
    </row>
    <row r="1332" spans="34:55" ht="12.75" x14ac:dyDescent="0.2">
      <c r="AH1332" s="122"/>
      <c r="AI1332" s="159"/>
      <c r="AJ1332" s="159"/>
      <c r="AK1332" s="159"/>
      <c r="AL1332" s="159"/>
      <c r="AM1332" s="159"/>
      <c r="AN1332" s="159"/>
      <c r="AO1332" s="159"/>
      <c r="AP1332" s="159"/>
      <c r="AQ1332" s="159"/>
      <c r="AR1332" s="159"/>
      <c r="AS1332" s="159"/>
      <c r="AT1332" s="159"/>
      <c r="AU1332" s="159"/>
      <c r="AV1332" s="159"/>
      <c r="AW1332" s="159"/>
      <c r="AX1332" s="159"/>
      <c r="AY1332" s="159"/>
      <c r="AZ1332" s="159"/>
      <c r="BA1332" s="159"/>
      <c r="BB1332" s="159"/>
      <c r="BC1332" s="159"/>
    </row>
    <row r="1333" spans="34:55" ht="12.75" x14ac:dyDescent="0.2">
      <c r="AH1333" s="122"/>
      <c r="AI1333" s="159"/>
      <c r="AJ1333" s="159"/>
      <c r="AK1333" s="159"/>
      <c r="AL1333" s="159"/>
      <c r="AM1333" s="159"/>
      <c r="AN1333" s="159"/>
      <c r="AO1333" s="159"/>
      <c r="AP1333" s="159"/>
      <c r="AQ1333" s="159"/>
      <c r="AR1333" s="159"/>
      <c r="AS1333" s="159"/>
      <c r="AT1333" s="159"/>
      <c r="AU1333" s="159"/>
      <c r="AV1333" s="159"/>
      <c r="AW1333" s="159"/>
      <c r="AX1333" s="159"/>
      <c r="AY1333" s="159"/>
      <c r="AZ1333" s="159"/>
      <c r="BA1333" s="159"/>
      <c r="BB1333" s="159"/>
      <c r="BC1333" s="159"/>
    </row>
    <row r="1334" spans="34:55" ht="12.75" x14ac:dyDescent="0.2">
      <c r="AH1334" s="122"/>
      <c r="AI1334" s="159"/>
      <c r="AJ1334" s="159"/>
      <c r="AK1334" s="159"/>
      <c r="AL1334" s="159"/>
      <c r="AM1334" s="159"/>
      <c r="AN1334" s="159"/>
      <c r="AO1334" s="159"/>
      <c r="AP1334" s="159"/>
      <c r="AQ1334" s="159"/>
      <c r="AR1334" s="159"/>
      <c r="AS1334" s="159"/>
      <c r="AT1334" s="159"/>
      <c r="AU1334" s="159"/>
      <c r="AV1334" s="159"/>
      <c r="AW1334" s="159"/>
      <c r="AX1334" s="159"/>
      <c r="AY1334" s="159"/>
      <c r="AZ1334" s="159"/>
      <c r="BA1334" s="159"/>
      <c r="BB1334" s="159"/>
      <c r="BC1334" s="159"/>
    </row>
    <row r="1335" spans="34:55" ht="12.75" x14ac:dyDescent="0.2">
      <c r="AH1335" s="122"/>
      <c r="AI1335" s="159"/>
      <c r="AJ1335" s="159"/>
      <c r="AK1335" s="159"/>
      <c r="AL1335" s="159"/>
      <c r="AM1335" s="159"/>
      <c r="AN1335" s="159"/>
      <c r="AO1335" s="159"/>
      <c r="AP1335" s="159"/>
      <c r="AQ1335" s="159"/>
      <c r="AR1335" s="159"/>
      <c r="AS1335" s="159"/>
      <c r="AT1335" s="159"/>
      <c r="AU1335" s="159"/>
      <c r="AV1335" s="159"/>
      <c r="AW1335" s="159"/>
      <c r="AX1335" s="159"/>
      <c r="AY1335" s="159"/>
      <c r="AZ1335" s="159"/>
      <c r="BA1335" s="159"/>
      <c r="BB1335" s="159"/>
      <c r="BC1335" s="159"/>
    </row>
    <row r="1336" spans="34:55" ht="12.75" x14ac:dyDescent="0.2">
      <c r="AH1336" s="122"/>
      <c r="AI1336" s="159"/>
      <c r="AJ1336" s="159"/>
      <c r="AK1336" s="159"/>
      <c r="AL1336" s="159"/>
      <c r="AM1336" s="159"/>
      <c r="AN1336" s="159"/>
      <c r="AO1336" s="159"/>
      <c r="AP1336" s="159"/>
      <c r="AQ1336" s="159"/>
      <c r="AR1336" s="159"/>
      <c r="AS1336" s="159"/>
      <c r="AT1336" s="159"/>
      <c r="AU1336" s="159"/>
      <c r="AV1336" s="159"/>
      <c r="AW1336" s="159"/>
      <c r="AX1336" s="159"/>
      <c r="AY1336" s="159"/>
      <c r="AZ1336" s="159"/>
      <c r="BA1336" s="159"/>
      <c r="BB1336" s="159"/>
      <c r="BC1336" s="159"/>
    </row>
    <row r="1337" spans="34:55" ht="12.75" x14ac:dyDescent="0.2">
      <c r="AH1337" s="122"/>
      <c r="AI1337" s="159"/>
      <c r="AJ1337" s="159"/>
      <c r="AK1337" s="159"/>
      <c r="AL1337" s="159"/>
      <c r="AM1337" s="159"/>
      <c r="AN1337" s="159"/>
      <c r="AO1337" s="159"/>
      <c r="AP1337" s="159"/>
      <c r="AQ1337" s="159"/>
      <c r="AR1337" s="159"/>
      <c r="AS1337" s="159"/>
      <c r="AT1337" s="159"/>
      <c r="AU1337" s="159"/>
      <c r="AV1337" s="159"/>
      <c r="AW1337" s="159"/>
      <c r="AX1337" s="159"/>
      <c r="AY1337" s="159"/>
      <c r="AZ1337" s="159"/>
      <c r="BA1337" s="159"/>
      <c r="BB1337" s="159"/>
      <c r="BC1337" s="159"/>
    </row>
    <row r="1338" spans="34:55" ht="12.75" x14ac:dyDescent="0.2">
      <c r="AH1338" s="122"/>
      <c r="AI1338" s="159"/>
      <c r="AJ1338" s="159"/>
      <c r="AK1338" s="159"/>
      <c r="AL1338" s="159"/>
      <c r="AM1338" s="159"/>
      <c r="AN1338" s="159"/>
      <c r="AO1338" s="159"/>
      <c r="AP1338" s="159"/>
      <c r="AQ1338" s="159"/>
      <c r="AR1338" s="159"/>
      <c r="AS1338" s="159"/>
      <c r="AT1338" s="159"/>
      <c r="AU1338" s="159"/>
      <c r="AV1338" s="159"/>
      <c r="AW1338" s="159"/>
      <c r="AX1338" s="159"/>
      <c r="AY1338" s="159"/>
      <c r="AZ1338" s="159"/>
      <c r="BA1338" s="159"/>
      <c r="BB1338" s="159"/>
      <c r="BC1338" s="159"/>
    </row>
    <row r="1339" spans="34:55" ht="12.75" x14ac:dyDescent="0.2">
      <c r="AH1339" s="122"/>
      <c r="AI1339" s="159"/>
      <c r="AJ1339" s="159"/>
      <c r="AK1339" s="159"/>
      <c r="AL1339" s="159"/>
      <c r="AM1339" s="159"/>
      <c r="AN1339" s="159"/>
      <c r="AO1339" s="159"/>
      <c r="AP1339" s="159"/>
      <c r="AQ1339" s="159"/>
      <c r="AR1339" s="159"/>
      <c r="AS1339" s="159"/>
      <c r="AT1339" s="159"/>
      <c r="AU1339" s="159"/>
      <c r="AV1339" s="159"/>
      <c r="AW1339" s="159"/>
      <c r="AX1339" s="159"/>
      <c r="AY1339" s="159"/>
      <c r="AZ1339" s="159"/>
      <c r="BA1339" s="159"/>
      <c r="BB1339" s="159"/>
      <c r="BC1339" s="159"/>
    </row>
    <row r="1340" spans="34:55" ht="12.75" x14ac:dyDescent="0.2">
      <c r="AH1340" s="122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</row>
    <row r="1341" spans="34:55" ht="12.75" x14ac:dyDescent="0.2">
      <c r="AH1341" s="122"/>
      <c r="AI1341" s="159"/>
      <c r="AJ1341" s="159"/>
      <c r="AK1341" s="159"/>
      <c r="AL1341" s="159"/>
      <c r="AM1341" s="159"/>
      <c r="AN1341" s="159"/>
      <c r="AO1341" s="159"/>
      <c r="AP1341" s="159"/>
      <c r="AQ1341" s="159"/>
      <c r="AR1341" s="159"/>
      <c r="AS1341" s="159"/>
      <c r="AT1341" s="159"/>
      <c r="AU1341" s="159"/>
      <c r="AV1341" s="159"/>
      <c r="AW1341" s="159"/>
      <c r="AX1341" s="159"/>
      <c r="AY1341" s="159"/>
      <c r="AZ1341" s="159"/>
      <c r="BA1341" s="159"/>
      <c r="BB1341" s="159"/>
      <c r="BC1341" s="159"/>
    </row>
    <row r="1342" spans="34:55" ht="12.75" x14ac:dyDescent="0.2">
      <c r="AH1342" s="122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</row>
    <row r="1343" spans="34:55" ht="12.75" x14ac:dyDescent="0.2">
      <c r="AH1343" s="122"/>
      <c r="AI1343" s="159"/>
      <c r="AJ1343" s="159"/>
      <c r="AK1343" s="159"/>
      <c r="AL1343" s="159"/>
      <c r="AM1343" s="159"/>
      <c r="AN1343" s="159"/>
      <c r="AO1343" s="159"/>
      <c r="AP1343" s="159"/>
      <c r="AQ1343" s="159"/>
      <c r="AR1343" s="159"/>
      <c r="AS1343" s="159"/>
      <c r="AT1343" s="159"/>
      <c r="AU1343" s="159"/>
      <c r="AV1343" s="159"/>
      <c r="AW1343" s="159"/>
      <c r="AX1343" s="159"/>
      <c r="AY1343" s="159"/>
      <c r="AZ1343" s="159"/>
      <c r="BA1343" s="159"/>
      <c r="BB1343" s="159"/>
      <c r="BC1343" s="159"/>
    </row>
    <row r="1344" spans="34:55" ht="12.75" x14ac:dyDescent="0.2">
      <c r="AH1344" s="122"/>
      <c r="AI1344" s="159"/>
      <c r="AJ1344" s="159"/>
      <c r="AK1344" s="159"/>
      <c r="AL1344" s="159"/>
      <c r="AM1344" s="159"/>
      <c r="AN1344" s="159"/>
      <c r="AO1344" s="159"/>
      <c r="AP1344" s="159"/>
      <c r="AQ1344" s="159"/>
      <c r="AR1344" s="159"/>
      <c r="AS1344" s="159"/>
      <c r="AT1344" s="159"/>
      <c r="AU1344" s="159"/>
      <c r="AV1344" s="159"/>
      <c r="AW1344" s="159"/>
      <c r="AX1344" s="159"/>
      <c r="AY1344" s="159"/>
      <c r="AZ1344" s="159"/>
      <c r="BA1344" s="159"/>
      <c r="BB1344" s="159"/>
      <c r="BC1344" s="159"/>
    </row>
    <row r="1345" spans="34:55" ht="12.75" x14ac:dyDescent="0.2">
      <c r="AH1345" s="122"/>
      <c r="AI1345" s="159"/>
      <c r="AJ1345" s="159"/>
      <c r="AK1345" s="159"/>
      <c r="AL1345" s="159"/>
      <c r="AM1345" s="159"/>
      <c r="AN1345" s="159"/>
      <c r="AO1345" s="159"/>
      <c r="AP1345" s="159"/>
      <c r="AQ1345" s="159"/>
      <c r="AR1345" s="159"/>
      <c r="AS1345" s="159"/>
      <c r="AT1345" s="159"/>
      <c r="AU1345" s="159"/>
      <c r="AV1345" s="159"/>
      <c r="AW1345" s="159"/>
      <c r="AX1345" s="159"/>
      <c r="AY1345" s="159"/>
      <c r="AZ1345" s="159"/>
      <c r="BA1345" s="159"/>
      <c r="BB1345" s="159"/>
      <c r="BC1345" s="159"/>
    </row>
    <row r="1346" spans="34:55" ht="12.75" x14ac:dyDescent="0.2">
      <c r="AH1346" s="122"/>
      <c r="AI1346" s="159"/>
      <c r="AJ1346" s="159"/>
      <c r="AK1346" s="159"/>
      <c r="AL1346" s="159"/>
      <c r="AM1346" s="159"/>
      <c r="AN1346" s="159"/>
      <c r="AO1346" s="159"/>
      <c r="AP1346" s="159"/>
      <c r="AQ1346" s="159"/>
      <c r="AR1346" s="159"/>
      <c r="AS1346" s="159"/>
      <c r="AT1346" s="159"/>
      <c r="AU1346" s="159"/>
      <c r="AV1346" s="159"/>
      <c r="AW1346" s="159"/>
      <c r="AX1346" s="159"/>
      <c r="AY1346" s="159"/>
      <c r="AZ1346" s="159"/>
      <c r="BA1346" s="159"/>
      <c r="BB1346" s="159"/>
      <c r="BC1346" s="159"/>
    </row>
    <row r="1347" spans="34:55" ht="12.75" x14ac:dyDescent="0.2">
      <c r="AH1347" s="122"/>
      <c r="AI1347" s="159"/>
      <c r="AJ1347" s="159"/>
      <c r="AK1347" s="159"/>
      <c r="AL1347" s="159"/>
      <c r="AM1347" s="159"/>
      <c r="AN1347" s="159"/>
      <c r="AO1347" s="159"/>
      <c r="AP1347" s="159"/>
      <c r="AQ1347" s="159"/>
      <c r="AR1347" s="159"/>
      <c r="AS1347" s="159"/>
      <c r="AT1347" s="159"/>
      <c r="AU1347" s="159"/>
      <c r="AV1347" s="159"/>
      <c r="AW1347" s="159"/>
      <c r="AX1347" s="159"/>
      <c r="AY1347" s="159"/>
      <c r="AZ1347" s="159"/>
      <c r="BA1347" s="159"/>
      <c r="BB1347" s="159"/>
      <c r="BC1347" s="159"/>
    </row>
    <row r="1348" spans="34:55" ht="12.75" x14ac:dyDescent="0.2">
      <c r="AH1348" s="122"/>
      <c r="AI1348" s="159"/>
      <c r="AJ1348" s="159"/>
      <c r="AK1348" s="159"/>
      <c r="AL1348" s="159"/>
      <c r="AM1348" s="159"/>
      <c r="AN1348" s="159"/>
      <c r="AO1348" s="159"/>
      <c r="AP1348" s="159"/>
      <c r="AQ1348" s="159"/>
      <c r="AR1348" s="159"/>
      <c r="AS1348" s="159"/>
      <c r="AT1348" s="159"/>
      <c r="AU1348" s="159"/>
      <c r="AV1348" s="159"/>
      <c r="AW1348" s="159"/>
      <c r="AX1348" s="159"/>
      <c r="AY1348" s="159"/>
      <c r="AZ1348" s="159"/>
      <c r="BA1348" s="159"/>
      <c r="BB1348" s="159"/>
      <c r="BC1348" s="159"/>
    </row>
    <row r="1349" spans="34:55" ht="12.75" x14ac:dyDescent="0.2">
      <c r="AH1349" s="122"/>
      <c r="AI1349" s="159"/>
      <c r="AJ1349" s="159"/>
      <c r="AK1349" s="159"/>
      <c r="AL1349" s="159"/>
      <c r="AM1349" s="159"/>
      <c r="AN1349" s="159"/>
      <c r="AO1349" s="159"/>
      <c r="AP1349" s="159"/>
      <c r="AQ1349" s="159"/>
      <c r="AR1349" s="159"/>
      <c r="AS1349" s="159"/>
      <c r="AT1349" s="159"/>
      <c r="AU1349" s="159"/>
      <c r="AV1349" s="159"/>
      <c r="AW1349" s="159"/>
      <c r="AX1349" s="159"/>
      <c r="AY1349" s="159"/>
      <c r="AZ1349" s="159"/>
      <c r="BA1349" s="159"/>
      <c r="BB1349" s="159"/>
      <c r="BC1349" s="159"/>
    </row>
    <row r="1350" spans="34:55" ht="12.75" x14ac:dyDescent="0.2">
      <c r="AH1350" s="122"/>
      <c r="AI1350" s="159"/>
      <c r="AJ1350" s="159"/>
      <c r="AK1350" s="159"/>
      <c r="AL1350" s="159"/>
      <c r="AM1350" s="159"/>
      <c r="AN1350" s="159"/>
      <c r="AO1350" s="159"/>
      <c r="AP1350" s="159"/>
      <c r="AQ1350" s="159"/>
      <c r="AR1350" s="159"/>
      <c r="AS1350" s="159"/>
      <c r="AT1350" s="159"/>
      <c r="AU1350" s="159"/>
      <c r="AV1350" s="159"/>
      <c r="AW1350" s="159"/>
      <c r="AX1350" s="159"/>
      <c r="AY1350" s="159"/>
      <c r="AZ1350" s="159"/>
      <c r="BA1350" s="159"/>
      <c r="BB1350" s="159"/>
      <c r="BC1350" s="159"/>
    </row>
    <row r="1351" spans="34:55" ht="12.75" x14ac:dyDescent="0.2">
      <c r="AH1351" s="122"/>
      <c r="AI1351" s="159"/>
      <c r="AJ1351" s="159"/>
      <c r="AK1351" s="159"/>
      <c r="AL1351" s="159"/>
      <c r="AM1351" s="159"/>
      <c r="AN1351" s="159"/>
      <c r="AO1351" s="159"/>
      <c r="AP1351" s="159"/>
      <c r="AQ1351" s="159"/>
      <c r="AR1351" s="159"/>
      <c r="AS1351" s="159"/>
      <c r="AT1351" s="159"/>
      <c r="AU1351" s="159"/>
      <c r="AV1351" s="159"/>
      <c r="AW1351" s="159"/>
      <c r="AX1351" s="159"/>
      <c r="AY1351" s="159"/>
      <c r="AZ1351" s="159"/>
      <c r="BA1351" s="159"/>
      <c r="BB1351" s="159"/>
      <c r="BC1351" s="159"/>
    </row>
    <row r="1352" spans="34:55" ht="12.75" x14ac:dyDescent="0.2">
      <c r="AH1352" s="122"/>
      <c r="AI1352" s="159"/>
      <c r="AJ1352" s="159"/>
      <c r="AK1352" s="159"/>
      <c r="AL1352" s="159"/>
      <c r="AM1352" s="159"/>
      <c r="AN1352" s="159"/>
      <c r="AO1352" s="159"/>
      <c r="AP1352" s="159"/>
      <c r="AQ1352" s="159"/>
      <c r="AR1352" s="159"/>
      <c r="AS1352" s="159"/>
      <c r="AT1352" s="159"/>
      <c r="AU1352" s="159"/>
      <c r="AV1352" s="159"/>
      <c r="AW1352" s="159"/>
      <c r="AX1352" s="159"/>
      <c r="AY1352" s="159"/>
      <c r="AZ1352" s="159"/>
      <c r="BA1352" s="159"/>
      <c r="BB1352" s="159"/>
      <c r="BC1352" s="159"/>
    </row>
    <row r="1353" spans="34:55" ht="12.75" x14ac:dyDescent="0.2">
      <c r="AH1353" s="122"/>
      <c r="AI1353" s="159"/>
      <c r="AJ1353" s="159"/>
      <c r="AK1353" s="159"/>
      <c r="AL1353" s="159"/>
      <c r="AM1353" s="159"/>
      <c r="AN1353" s="159"/>
      <c r="AO1353" s="159"/>
      <c r="AP1353" s="159"/>
      <c r="AQ1353" s="159"/>
      <c r="AR1353" s="159"/>
      <c r="AS1353" s="159"/>
      <c r="AT1353" s="159"/>
      <c r="AU1353" s="159"/>
      <c r="AV1353" s="159"/>
      <c r="AW1353" s="159"/>
      <c r="AX1353" s="159"/>
      <c r="AY1353" s="159"/>
      <c r="AZ1353" s="159"/>
      <c r="BA1353" s="159"/>
      <c r="BB1353" s="159"/>
      <c r="BC1353" s="159"/>
    </row>
    <row r="1354" spans="34:55" ht="12.75" x14ac:dyDescent="0.2">
      <c r="AH1354" s="122"/>
      <c r="AI1354" s="159"/>
      <c r="AJ1354" s="159"/>
      <c r="AK1354" s="159"/>
      <c r="AL1354" s="159"/>
      <c r="AM1354" s="159"/>
      <c r="AN1354" s="159"/>
      <c r="AO1354" s="159"/>
      <c r="AP1354" s="159"/>
      <c r="AQ1354" s="159"/>
      <c r="AR1354" s="159"/>
      <c r="AS1354" s="159"/>
      <c r="AT1354" s="159"/>
      <c r="AU1354" s="159"/>
      <c r="AV1354" s="159"/>
      <c r="AW1354" s="159"/>
      <c r="AX1354" s="159"/>
      <c r="AY1354" s="159"/>
      <c r="AZ1354" s="159"/>
      <c r="BA1354" s="159"/>
      <c r="BB1354" s="159"/>
      <c r="BC1354" s="159"/>
    </row>
    <row r="1355" spans="34:55" ht="12.75" x14ac:dyDescent="0.2">
      <c r="AH1355" s="122"/>
      <c r="AI1355" s="159"/>
      <c r="AJ1355" s="159"/>
      <c r="AK1355" s="159"/>
      <c r="AL1355" s="159"/>
      <c r="AM1355" s="159"/>
      <c r="AN1355" s="159"/>
      <c r="AO1355" s="159"/>
      <c r="AP1355" s="159"/>
      <c r="AQ1355" s="159"/>
      <c r="AR1355" s="159"/>
      <c r="AS1355" s="159"/>
      <c r="AT1355" s="159"/>
      <c r="AU1355" s="159"/>
      <c r="AV1355" s="159"/>
      <c r="AW1355" s="159"/>
      <c r="AX1355" s="159"/>
      <c r="AY1355" s="159"/>
      <c r="AZ1355" s="159"/>
      <c r="BA1355" s="159"/>
      <c r="BB1355" s="159"/>
      <c r="BC1355" s="159"/>
    </row>
    <row r="1356" spans="34:55" ht="12.75" x14ac:dyDescent="0.2">
      <c r="AH1356" s="122"/>
      <c r="AI1356" s="159"/>
      <c r="AJ1356" s="159"/>
      <c r="AK1356" s="159"/>
      <c r="AL1356" s="159"/>
      <c r="AM1356" s="159"/>
      <c r="AN1356" s="159"/>
      <c r="AO1356" s="159"/>
      <c r="AP1356" s="159"/>
      <c r="AQ1356" s="159"/>
      <c r="AR1356" s="159"/>
      <c r="AS1356" s="159"/>
      <c r="AT1356" s="159"/>
      <c r="AU1356" s="159"/>
      <c r="AV1356" s="159"/>
      <c r="AW1356" s="159"/>
      <c r="AX1356" s="159"/>
      <c r="AY1356" s="159"/>
      <c r="AZ1356" s="159"/>
      <c r="BA1356" s="159"/>
      <c r="BB1356" s="159"/>
      <c r="BC1356" s="159"/>
    </row>
    <row r="1357" spans="34:55" ht="12.75" x14ac:dyDescent="0.2">
      <c r="AH1357" s="122"/>
      <c r="AI1357" s="159"/>
      <c r="AJ1357" s="159"/>
      <c r="AK1357" s="159"/>
      <c r="AL1357" s="159"/>
      <c r="AM1357" s="159"/>
      <c r="AN1357" s="159"/>
      <c r="AO1357" s="159"/>
      <c r="AP1357" s="159"/>
      <c r="AQ1357" s="159"/>
      <c r="AR1357" s="159"/>
      <c r="AS1357" s="159"/>
      <c r="AT1357" s="159"/>
      <c r="AU1357" s="159"/>
      <c r="AV1357" s="159"/>
      <c r="AW1357" s="159"/>
      <c r="AX1357" s="159"/>
      <c r="AY1357" s="159"/>
      <c r="AZ1357" s="159"/>
      <c r="BA1357" s="159"/>
      <c r="BB1357" s="159"/>
      <c r="BC1357" s="159"/>
    </row>
    <row r="1358" spans="34:55" ht="12.75" x14ac:dyDescent="0.2">
      <c r="AH1358" s="122"/>
      <c r="AI1358" s="159"/>
      <c r="AJ1358" s="159"/>
      <c r="AK1358" s="159"/>
      <c r="AL1358" s="159"/>
      <c r="AM1358" s="159"/>
      <c r="AN1358" s="159"/>
      <c r="AO1358" s="159"/>
      <c r="AP1358" s="159"/>
      <c r="AQ1358" s="159"/>
      <c r="AR1358" s="159"/>
      <c r="AS1358" s="159"/>
      <c r="AT1358" s="159"/>
      <c r="AU1358" s="159"/>
      <c r="AV1358" s="159"/>
      <c r="AW1358" s="159"/>
      <c r="AX1358" s="159"/>
      <c r="AY1358" s="159"/>
      <c r="AZ1358" s="159"/>
      <c r="BA1358" s="159"/>
      <c r="BB1358" s="159"/>
      <c r="BC1358" s="159"/>
    </row>
    <row r="1359" spans="34:55" ht="12.75" x14ac:dyDescent="0.2">
      <c r="AH1359" s="122"/>
      <c r="AI1359" s="159"/>
      <c r="AJ1359" s="159"/>
      <c r="AK1359" s="159"/>
      <c r="AL1359" s="159"/>
      <c r="AM1359" s="159"/>
      <c r="AN1359" s="159"/>
      <c r="AO1359" s="159"/>
      <c r="AP1359" s="159"/>
      <c r="AQ1359" s="159"/>
      <c r="AR1359" s="159"/>
      <c r="AS1359" s="159"/>
      <c r="AT1359" s="159"/>
      <c r="AU1359" s="159"/>
      <c r="AV1359" s="159"/>
      <c r="AW1359" s="159"/>
      <c r="AX1359" s="159"/>
      <c r="AY1359" s="159"/>
      <c r="AZ1359" s="159"/>
      <c r="BA1359" s="159"/>
      <c r="BB1359" s="159"/>
      <c r="BC1359" s="159"/>
    </row>
    <row r="1360" spans="34:55" ht="12.75" x14ac:dyDescent="0.2">
      <c r="AH1360" s="122"/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159"/>
      <c r="AT1360" s="159"/>
      <c r="AU1360" s="159"/>
      <c r="AV1360" s="159"/>
      <c r="AW1360" s="159"/>
      <c r="AX1360" s="159"/>
      <c r="AY1360" s="159"/>
      <c r="AZ1360" s="159"/>
      <c r="BA1360" s="159"/>
      <c r="BB1360" s="159"/>
      <c r="BC1360" s="159"/>
    </row>
    <row r="1361" spans="34:55" ht="12.75" x14ac:dyDescent="0.2">
      <c r="AH1361" s="122"/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159"/>
      <c r="AT1361" s="159"/>
      <c r="AU1361" s="159"/>
      <c r="AV1361" s="159"/>
      <c r="AW1361" s="159"/>
      <c r="AX1361" s="159"/>
      <c r="AY1361" s="159"/>
      <c r="AZ1361" s="159"/>
      <c r="BA1361" s="159"/>
      <c r="BB1361" s="159"/>
      <c r="BC1361" s="159"/>
    </row>
    <row r="1362" spans="34:55" ht="12.75" x14ac:dyDescent="0.2">
      <c r="AH1362" s="122"/>
      <c r="AI1362" s="159"/>
      <c r="AJ1362" s="159"/>
      <c r="AK1362" s="159"/>
      <c r="AL1362" s="159"/>
      <c r="AM1362" s="159"/>
      <c r="AN1362" s="159"/>
      <c r="AO1362" s="159"/>
      <c r="AP1362" s="159"/>
      <c r="AQ1362" s="159"/>
      <c r="AR1362" s="159"/>
      <c r="AS1362" s="159"/>
      <c r="AT1362" s="159"/>
      <c r="AU1362" s="159"/>
      <c r="AV1362" s="159"/>
      <c r="AW1362" s="159"/>
      <c r="AX1362" s="159"/>
      <c r="AY1362" s="159"/>
      <c r="AZ1362" s="159"/>
      <c r="BA1362" s="159"/>
      <c r="BB1362" s="159"/>
      <c r="BC1362" s="159"/>
    </row>
    <row r="1363" spans="34:55" ht="12.75" x14ac:dyDescent="0.2">
      <c r="AH1363" s="122"/>
      <c r="AI1363" s="159"/>
      <c r="AJ1363" s="159"/>
      <c r="AK1363" s="159"/>
      <c r="AL1363" s="159"/>
      <c r="AM1363" s="159"/>
      <c r="AN1363" s="159"/>
      <c r="AO1363" s="159"/>
      <c r="AP1363" s="159"/>
      <c r="AQ1363" s="159"/>
      <c r="AR1363" s="159"/>
      <c r="AS1363" s="159"/>
      <c r="AT1363" s="159"/>
      <c r="AU1363" s="159"/>
      <c r="AV1363" s="159"/>
      <c r="AW1363" s="159"/>
      <c r="AX1363" s="159"/>
      <c r="AY1363" s="159"/>
      <c r="AZ1363" s="159"/>
      <c r="BA1363" s="159"/>
      <c r="BB1363" s="159"/>
      <c r="BC1363" s="159"/>
    </row>
    <row r="1364" spans="34:55" ht="12.75" x14ac:dyDescent="0.2">
      <c r="AH1364" s="122"/>
      <c r="AI1364" s="159"/>
      <c r="AJ1364" s="159"/>
      <c r="AK1364" s="159"/>
      <c r="AL1364" s="159"/>
      <c r="AM1364" s="159"/>
      <c r="AN1364" s="159"/>
      <c r="AO1364" s="159"/>
      <c r="AP1364" s="159"/>
      <c r="AQ1364" s="159"/>
      <c r="AR1364" s="159"/>
      <c r="AS1364" s="159"/>
      <c r="AT1364" s="159"/>
      <c r="AU1364" s="159"/>
      <c r="AV1364" s="159"/>
      <c r="AW1364" s="159"/>
      <c r="AX1364" s="159"/>
      <c r="AY1364" s="159"/>
      <c r="AZ1364" s="159"/>
      <c r="BA1364" s="159"/>
      <c r="BB1364" s="159"/>
      <c r="BC1364" s="159"/>
    </row>
    <row r="1365" spans="34:55" ht="12.75" x14ac:dyDescent="0.2">
      <c r="AH1365" s="122"/>
      <c r="AI1365" s="159"/>
      <c r="AJ1365" s="159"/>
      <c r="AK1365" s="159"/>
      <c r="AL1365" s="159"/>
      <c r="AM1365" s="159"/>
      <c r="AN1365" s="159"/>
      <c r="AO1365" s="159"/>
      <c r="AP1365" s="159"/>
      <c r="AQ1365" s="159"/>
      <c r="AR1365" s="159"/>
      <c r="AS1365" s="159"/>
      <c r="AT1365" s="159"/>
      <c r="AU1365" s="159"/>
      <c r="AV1365" s="159"/>
      <c r="AW1365" s="159"/>
      <c r="AX1365" s="159"/>
      <c r="AY1365" s="159"/>
      <c r="AZ1365" s="159"/>
      <c r="BA1365" s="159"/>
      <c r="BB1365" s="159"/>
      <c r="BC1365" s="159"/>
    </row>
    <row r="1366" spans="34:55" ht="12.75" x14ac:dyDescent="0.2">
      <c r="AH1366" s="122"/>
      <c r="AI1366" s="159"/>
      <c r="AJ1366" s="159"/>
      <c r="AK1366" s="159"/>
      <c r="AL1366" s="159"/>
      <c r="AM1366" s="159"/>
      <c r="AN1366" s="159"/>
      <c r="AO1366" s="159"/>
      <c r="AP1366" s="159"/>
      <c r="AQ1366" s="159"/>
      <c r="AR1366" s="159"/>
      <c r="AS1366" s="159"/>
      <c r="AT1366" s="159"/>
      <c r="AU1366" s="159"/>
      <c r="AV1366" s="159"/>
      <c r="AW1366" s="159"/>
      <c r="AX1366" s="159"/>
      <c r="AY1366" s="159"/>
      <c r="AZ1366" s="159"/>
      <c r="BA1366" s="159"/>
      <c r="BB1366" s="159"/>
      <c r="BC1366" s="159"/>
    </row>
    <row r="1367" spans="34:55" ht="12.75" x14ac:dyDescent="0.2">
      <c r="AH1367" s="122"/>
      <c r="AI1367" s="159"/>
      <c r="AJ1367" s="159"/>
      <c r="AK1367" s="159"/>
      <c r="AL1367" s="159"/>
      <c r="AM1367" s="159"/>
      <c r="AN1367" s="159"/>
      <c r="AO1367" s="159"/>
      <c r="AP1367" s="159"/>
      <c r="AQ1367" s="159"/>
      <c r="AR1367" s="159"/>
      <c r="AS1367" s="159"/>
      <c r="AT1367" s="159"/>
      <c r="AU1367" s="159"/>
      <c r="AV1367" s="159"/>
      <c r="AW1367" s="159"/>
      <c r="AX1367" s="159"/>
      <c r="AY1367" s="159"/>
      <c r="AZ1367" s="159"/>
      <c r="BA1367" s="159"/>
      <c r="BB1367" s="159"/>
      <c r="BC1367" s="159"/>
    </row>
    <row r="1368" spans="34:55" ht="12.75" x14ac:dyDescent="0.2">
      <c r="AH1368" s="122"/>
      <c r="AI1368" s="159"/>
      <c r="AJ1368" s="159"/>
      <c r="AK1368" s="159"/>
      <c r="AL1368" s="159"/>
      <c r="AM1368" s="159"/>
      <c r="AN1368" s="159"/>
      <c r="AO1368" s="159"/>
      <c r="AP1368" s="159"/>
      <c r="AQ1368" s="159"/>
      <c r="AR1368" s="159"/>
      <c r="AS1368" s="159"/>
      <c r="AT1368" s="159"/>
      <c r="AU1368" s="159"/>
      <c r="AV1368" s="159"/>
      <c r="AW1368" s="159"/>
      <c r="AX1368" s="159"/>
      <c r="AY1368" s="159"/>
      <c r="AZ1368" s="159"/>
      <c r="BA1368" s="159"/>
      <c r="BB1368" s="159"/>
      <c r="BC1368" s="159"/>
    </row>
    <row r="1369" spans="34:55" ht="12.75" x14ac:dyDescent="0.2">
      <c r="AH1369" s="122"/>
      <c r="AI1369" s="159"/>
      <c r="AJ1369" s="159"/>
      <c r="AK1369" s="159"/>
      <c r="AL1369" s="159"/>
      <c r="AM1369" s="159"/>
      <c r="AN1369" s="159"/>
      <c r="AO1369" s="159"/>
      <c r="AP1369" s="159"/>
      <c r="AQ1369" s="159"/>
      <c r="AR1369" s="159"/>
      <c r="AS1369" s="159"/>
      <c r="AT1369" s="159"/>
      <c r="AU1369" s="159"/>
      <c r="AV1369" s="159"/>
      <c r="AW1369" s="159"/>
      <c r="AX1369" s="159"/>
      <c r="AY1369" s="159"/>
      <c r="AZ1369" s="159"/>
      <c r="BA1369" s="159"/>
      <c r="BB1369" s="159"/>
      <c r="BC1369" s="159"/>
    </row>
    <row r="1370" spans="34:55" ht="12.75" x14ac:dyDescent="0.2">
      <c r="AH1370" s="122"/>
      <c r="AI1370" s="159"/>
      <c r="AJ1370" s="159"/>
      <c r="AK1370" s="159"/>
      <c r="AL1370" s="159"/>
      <c r="AM1370" s="159"/>
      <c r="AN1370" s="159"/>
      <c r="AO1370" s="159"/>
      <c r="AP1370" s="159"/>
      <c r="AQ1370" s="159"/>
      <c r="AR1370" s="159"/>
      <c r="AS1370" s="159"/>
      <c r="AT1370" s="159"/>
      <c r="AU1370" s="159"/>
      <c r="AV1370" s="159"/>
      <c r="AW1370" s="159"/>
      <c r="AX1370" s="159"/>
      <c r="AY1370" s="159"/>
      <c r="AZ1370" s="159"/>
      <c r="BA1370" s="159"/>
      <c r="BB1370" s="159"/>
      <c r="BC1370" s="159"/>
    </row>
    <row r="1371" spans="34:55" ht="12.75" x14ac:dyDescent="0.2">
      <c r="AH1371" s="122"/>
      <c r="AI1371" s="159"/>
      <c r="AJ1371" s="159"/>
      <c r="AK1371" s="159"/>
      <c r="AL1371" s="159"/>
      <c r="AM1371" s="159"/>
      <c r="AN1371" s="159"/>
      <c r="AO1371" s="159"/>
      <c r="AP1371" s="159"/>
      <c r="AQ1371" s="159"/>
      <c r="AR1371" s="159"/>
      <c r="AS1371" s="159"/>
      <c r="AT1371" s="159"/>
      <c r="AU1371" s="159"/>
      <c r="AV1371" s="159"/>
      <c r="AW1371" s="159"/>
      <c r="AX1371" s="159"/>
      <c r="AY1371" s="159"/>
      <c r="AZ1371" s="159"/>
      <c r="BA1371" s="159"/>
      <c r="BB1371" s="159"/>
      <c r="BC1371" s="159"/>
    </row>
    <row r="1372" spans="34:55" ht="12.75" x14ac:dyDescent="0.2">
      <c r="AH1372" s="122"/>
      <c r="AI1372" s="159"/>
      <c r="AJ1372" s="159"/>
      <c r="AK1372" s="159"/>
      <c r="AL1372" s="159"/>
      <c r="AM1372" s="159"/>
      <c r="AN1372" s="159"/>
      <c r="AO1372" s="159"/>
      <c r="AP1372" s="159"/>
      <c r="AQ1372" s="159"/>
      <c r="AR1372" s="159"/>
      <c r="AS1372" s="159"/>
      <c r="AT1372" s="159"/>
      <c r="AU1372" s="159"/>
      <c r="AV1372" s="159"/>
      <c r="AW1372" s="159"/>
      <c r="AX1372" s="159"/>
      <c r="AY1372" s="159"/>
      <c r="AZ1372" s="159"/>
      <c r="BA1372" s="159"/>
      <c r="BB1372" s="159"/>
      <c r="BC1372" s="159"/>
    </row>
    <row r="1373" spans="34:55" ht="12.75" x14ac:dyDescent="0.2">
      <c r="AH1373" s="122"/>
      <c r="AI1373" s="159"/>
      <c r="AJ1373" s="159"/>
      <c r="AK1373" s="159"/>
      <c r="AL1373" s="159"/>
      <c r="AM1373" s="159"/>
      <c r="AN1373" s="159"/>
      <c r="AO1373" s="159"/>
      <c r="AP1373" s="159"/>
      <c r="AQ1373" s="159"/>
      <c r="AR1373" s="159"/>
      <c r="AS1373" s="159"/>
      <c r="AT1373" s="159"/>
      <c r="AU1373" s="159"/>
      <c r="AV1373" s="159"/>
      <c r="AW1373" s="159"/>
      <c r="AX1373" s="159"/>
      <c r="AY1373" s="159"/>
      <c r="AZ1373" s="159"/>
      <c r="BA1373" s="159"/>
      <c r="BB1373" s="159"/>
      <c r="BC1373" s="159"/>
    </row>
    <row r="1374" spans="34:55" ht="12.75" x14ac:dyDescent="0.2">
      <c r="AH1374" s="122"/>
      <c r="AI1374" s="159"/>
      <c r="AJ1374" s="159"/>
      <c r="AK1374" s="159"/>
      <c r="AL1374" s="159"/>
      <c r="AM1374" s="159"/>
      <c r="AN1374" s="159"/>
      <c r="AO1374" s="159"/>
      <c r="AP1374" s="159"/>
      <c r="AQ1374" s="159"/>
      <c r="AR1374" s="159"/>
      <c r="AS1374" s="159"/>
      <c r="AT1374" s="159"/>
      <c r="AU1374" s="159"/>
      <c r="AV1374" s="159"/>
      <c r="AW1374" s="159"/>
      <c r="AX1374" s="159"/>
      <c r="AY1374" s="159"/>
      <c r="AZ1374" s="159"/>
      <c r="BA1374" s="159"/>
      <c r="BB1374" s="159"/>
      <c r="BC1374" s="159"/>
    </row>
    <row r="1375" spans="34:55" ht="12.75" x14ac:dyDescent="0.2">
      <c r="AH1375" s="122"/>
      <c r="AI1375" s="159"/>
      <c r="AJ1375" s="159"/>
      <c r="AK1375" s="159"/>
      <c r="AL1375" s="159"/>
      <c r="AM1375" s="159"/>
      <c r="AN1375" s="159"/>
      <c r="AO1375" s="159"/>
      <c r="AP1375" s="159"/>
      <c r="AQ1375" s="159"/>
      <c r="AR1375" s="159"/>
      <c r="AS1375" s="159"/>
      <c r="AT1375" s="159"/>
      <c r="AU1375" s="159"/>
      <c r="AV1375" s="159"/>
      <c r="AW1375" s="159"/>
      <c r="AX1375" s="159"/>
      <c r="AY1375" s="159"/>
      <c r="AZ1375" s="159"/>
      <c r="BA1375" s="159"/>
      <c r="BB1375" s="159"/>
      <c r="BC1375" s="159"/>
    </row>
    <row r="1376" spans="34:55" ht="12.75" x14ac:dyDescent="0.2">
      <c r="AH1376" s="122"/>
      <c r="AI1376" s="159"/>
      <c r="AJ1376" s="159"/>
      <c r="AK1376" s="159"/>
      <c r="AL1376" s="159"/>
      <c r="AM1376" s="159"/>
      <c r="AN1376" s="159"/>
      <c r="AO1376" s="159"/>
      <c r="AP1376" s="159"/>
      <c r="AQ1376" s="159"/>
      <c r="AR1376" s="159"/>
      <c r="AS1376" s="159"/>
      <c r="AT1376" s="159"/>
      <c r="AU1376" s="159"/>
      <c r="AV1376" s="159"/>
      <c r="AW1376" s="159"/>
      <c r="AX1376" s="159"/>
      <c r="AY1376" s="159"/>
      <c r="AZ1376" s="159"/>
      <c r="BA1376" s="159"/>
      <c r="BB1376" s="159"/>
      <c r="BC1376" s="159"/>
    </row>
    <row r="1377" spans="34:55" ht="12.75" x14ac:dyDescent="0.2">
      <c r="AH1377" s="122"/>
      <c r="AI1377" s="159"/>
      <c r="AJ1377" s="159"/>
      <c r="AK1377" s="159"/>
      <c r="AL1377" s="159"/>
      <c r="AM1377" s="159"/>
      <c r="AN1377" s="159"/>
      <c r="AO1377" s="159"/>
      <c r="AP1377" s="159"/>
      <c r="AQ1377" s="159"/>
      <c r="AR1377" s="159"/>
      <c r="AS1377" s="159"/>
      <c r="AT1377" s="159"/>
      <c r="AU1377" s="159"/>
      <c r="AV1377" s="159"/>
      <c r="AW1377" s="159"/>
      <c r="AX1377" s="159"/>
      <c r="AY1377" s="159"/>
      <c r="AZ1377" s="159"/>
      <c r="BA1377" s="159"/>
      <c r="BB1377" s="159"/>
      <c r="BC1377" s="159"/>
    </row>
    <row r="1378" spans="34:55" ht="12.75" x14ac:dyDescent="0.2">
      <c r="AH1378" s="122"/>
      <c r="AI1378" s="159"/>
      <c r="AJ1378" s="159"/>
      <c r="AK1378" s="159"/>
      <c r="AL1378" s="159"/>
      <c r="AM1378" s="159"/>
      <c r="AN1378" s="159"/>
      <c r="AO1378" s="159"/>
      <c r="AP1378" s="159"/>
      <c r="AQ1378" s="159"/>
      <c r="AR1378" s="159"/>
      <c r="AS1378" s="159"/>
      <c r="AT1378" s="159"/>
      <c r="AU1378" s="159"/>
      <c r="AV1378" s="159"/>
      <c r="AW1378" s="159"/>
      <c r="AX1378" s="159"/>
      <c r="AY1378" s="159"/>
      <c r="AZ1378" s="159"/>
      <c r="BA1378" s="159"/>
      <c r="BB1378" s="159"/>
      <c r="BC1378" s="159"/>
    </row>
    <row r="1379" spans="34:55" ht="12.75" x14ac:dyDescent="0.2">
      <c r="AH1379" s="122"/>
      <c r="AI1379" s="159"/>
      <c r="AJ1379" s="159"/>
      <c r="AK1379" s="159"/>
      <c r="AL1379" s="159"/>
      <c r="AM1379" s="159"/>
      <c r="AN1379" s="159"/>
      <c r="AO1379" s="159"/>
      <c r="AP1379" s="159"/>
      <c r="AQ1379" s="159"/>
      <c r="AR1379" s="159"/>
      <c r="AS1379" s="159"/>
      <c r="AT1379" s="159"/>
      <c r="AU1379" s="159"/>
      <c r="AV1379" s="159"/>
      <c r="AW1379" s="159"/>
      <c r="AX1379" s="159"/>
      <c r="AY1379" s="159"/>
      <c r="AZ1379" s="159"/>
      <c r="BA1379" s="159"/>
      <c r="BB1379" s="159"/>
      <c r="BC1379" s="159"/>
    </row>
    <row r="1380" spans="34:55" ht="12.75" x14ac:dyDescent="0.2">
      <c r="AH1380" s="122"/>
      <c r="AI1380" s="159"/>
      <c r="AJ1380" s="159"/>
      <c r="AK1380" s="159"/>
      <c r="AL1380" s="159"/>
      <c r="AM1380" s="159"/>
      <c r="AN1380" s="159"/>
      <c r="AO1380" s="159"/>
      <c r="AP1380" s="159"/>
      <c r="AQ1380" s="159"/>
      <c r="AR1380" s="159"/>
      <c r="AS1380" s="159"/>
      <c r="AT1380" s="159"/>
      <c r="AU1380" s="159"/>
      <c r="AV1380" s="159"/>
      <c r="AW1380" s="159"/>
      <c r="AX1380" s="159"/>
      <c r="AY1380" s="159"/>
      <c r="AZ1380" s="159"/>
      <c r="BA1380" s="159"/>
      <c r="BB1380" s="159"/>
      <c r="BC1380" s="159"/>
    </row>
    <row r="1381" spans="34:55" ht="12.75" x14ac:dyDescent="0.2">
      <c r="AH1381" s="122"/>
      <c r="AI1381" s="159"/>
      <c r="AJ1381" s="159"/>
      <c r="AK1381" s="159"/>
      <c r="AL1381" s="159"/>
      <c r="AM1381" s="159"/>
      <c r="AN1381" s="159"/>
      <c r="AO1381" s="159"/>
      <c r="AP1381" s="159"/>
      <c r="AQ1381" s="159"/>
      <c r="AR1381" s="159"/>
      <c r="AS1381" s="159"/>
      <c r="AT1381" s="159"/>
      <c r="AU1381" s="159"/>
      <c r="AV1381" s="159"/>
      <c r="AW1381" s="159"/>
      <c r="AX1381" s="159"/>
      <c r="AY1381" s="159"/>
      <c r="AZ1381" s="159"/>
      <c r="BA1381" s="159"/>
      <c r="BB1381" s="159"/>
      <c r="BC1381" s="159"/>
    </row>
    <row r="1382" spans="34:55" ht="12.75" x14ac:dyDescent="0.2">
      <c r="AH1382" s="122"/>
      <c r="AI1382" s="159"/>
      <c r="AJ1382" s="159"/>
      <c r="AK1382" s="159"/>
      <c r="AL1382" s="159"/>
      <c r="AM1382" s="159"/>
      <c r="AN1382" s="159"/>
      <c r="AO1382" s="159"/>
      <c r="AP1382" s="159"/>
      <c r="AQ1382" s="159"/>
      <c r="AR1382" s="159"/>
      <c r="AS1382" s="159"/>
      <c r="AT1382" s="159"/>
      <c r="AU1382" s="159"/>
      <c r="AV1382" s="159"/>
      <c r="AW1382" s="159"/>
      <c r="AX1382" s="159"/>
      <c r="AY1382" s="159"/>
      <c r="AZ1382" s="159"/>
      <c r="BA1382" s="159"/>
      <c r="BB1382" s="159"/>
      <c r="BC1382" s="159"/>
    </row>
    <row r="1383" spans="34:55" ht="12.75" x14ac:dyDescent="0.2">
      <c r="AH1383" s="122"/>
      <c r="AI1383" s="159"/>
      <c r="AJ1383" s="159"/>
      <c r="AK1383" s="159"/>
      <c r="AL1383" s="159"/>
      <c r="AM1383" s="159"/>
      <c r="AN1383" s="159"/>
      <c r="AO1383" s="159"/>
      <c r="AP1383" s="159"/>
      <c r="AQ1383" s="159"/>
      <c r="AR1383" s="159"/>
      <c r="AS1383" s="159"/>
      <c r="AT1383" s="159"/>
      <c r="AU1383" s="159"/>
      <c r="AV1383" s="159"/>
      <c r="AW1383" s="159"/>
      <c r="AX1383" s="159"/>
      <c r="AY1383" s="159"/>
      <c r="AZ1383" s="159"/>
      <c r="BA1383" s="159"/>
      <c r="BB1383" s="159"/>
      <c r="BC1383" s="159"/>
    </row>
    <row r="1384" spans="34:55" ht="12.75" x14ac:dyDescent="0.2">
      <c r="AH1384" s="122"/>
      <c r="AI1384" s="159"/>
      <c r="AJ1384" s="159"/>
      <c r="AK1384" s="159"/>
      <c r="AL1384" s="159"/>
      <c r="AM1384" s="159"/>
      <c r="AN1384" s="159"/>
      <c r="AO1384" s="159"/>
      <c r="AP1384" s="159"/>
      <c r="AQ1384" s="159"/>
      <c r="AR1384" s="159"/>
      <c r="AS1384" s="159"/>
      <c r="AT1384" s="159"/>
      <c r="AU1384" s="159"/>
      <c r="AV1384" s="159"/>
      <c r="AW1384" s="159"/>
      <c r="AX1384" s="159"/>
      <c r="AY1384" s="159"/>
      <c r="AZ1384" s="159"/>
      <c r="BA1384" s="159"/>
      <c r="BB1384" s="159"/>
      <c r="BC1384" s="159"/>
    </row>
    <row r="1385" spans="34:55" ht="12.75" x14ac:dyDescent="0.2">
      <c r="AH1385" s="122"/>
      <c r="AI1385" s="159"/>
      <c r="AJ1385" s="159"/>
      <c r="AK1385" s="159"/>
      <c r="AL1385" s="159"/>
      <c r="AM1385" s="159"/>
      <c r="AN1385" s="159"/>
      <c r="AO1385" s="159"/>
      <c r="AP1385" s="159"/>
      <c r="AQ1385" s="159"/>
      <c r="AR1385" s="159"/>
      <c r="AS1385" s="159"/>
      <c r="AT1385" s="159"/>
      <c r="AU1385" s="159"/>
      <c r="AV1385" s="159"/>
      <c r="AW1385" s="159"/>
      <c r="AX1385" s="159"/>
      <c r="AY1385" s="159"/>
      <c r="AZ1385" s="159"/>
      <c r="BA1385" s="159"/>
      <c r="BB1385" s="159"/>
      <c r="BC1385" s="159"/>
    </row>
    <row r="1386" spans="34:55" ht="12.75" x14ac:dyDescent="0.2">
      <c r="AH1386" s="122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</row>
    <row r="1387" spans="34:55" ht="12.75" x14ac:dyDescent="0.2">
      <c r="AH1387" s="122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</row>
    <row r="1388" spans="34:55" ht="12.75" x14ac:dyDescent="0.2">
      <c r="AH1388" s="122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</row>
    <row r="1389" spans="34:55" ht="12.75" x14ac:dyDescent="0.2">
      <c r="AH1389" s="122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</row>
    <row r="1390" spans="34:55" ht="12.75" x14ac:dyDescent="0.2">
      <c r="AH1390" s="122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</row>
    <row r="1391" spans="34:55" ht="12.75" x14ac:dyDescent="0.2">
      <c r="AH1391" s="122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</row>
    <row r="1392" spans="34:55" ht="12.75" x14ac:dyDescent="0.2">
      <c r="AH1392" s="122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</row>
    <row r="1393" spans="34:55" ht="12.75" x14ac:dyDescent="0.2">
      <c r="AH1393" s="122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</row>
    <row r="1394" spans="34:55" ht="12.75" x14ac:dyDescent="0.2">
      <c r="AH1394" s="122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</row>
    <row r="1395" spans="34:55" ht="12.75" x14ac:dyDescent="0.2">
      <c r="AH1395" s="122"/>
      <c r="AI1395" s="159"/>
      <c r="AJ1395" s="159"/>
      <c r="AK1395" s="159"/>
      <c r="AL1395" s="159"/>
      <c r="AM1395" s="159"/>
      <c r="AN1395" s="159"/>
      <c r="AO1395" s="159"/>
      <c r="AP1395" s="159"/>
      <c r="AQ1395" s="159"/>
      <c r="AR1395" s="159"/>
      <c r="AS1395" s="159"/>
      <c r="AT1395" s="159"/>
      <c r="AU1395" s="159"/>
      <c r="AV1395" s="159"/>
      <c r="AW1395" s="159"/>
      <c r="AX1395" s="159"/>
      <c r="AY1395" s="159"/>
      <c r="AZ1395" s="159"/>
      <c r="BA1395" s="159"/>
      <c r="BB1395" s="159"/>
      <c r="BC1395" s="159"/>
    </row>
    <row r="1396" spans="34:55" ht="12.75" x14ac:dyDescent="0.2">
      <c r="AH1396" s="122"/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159"/>
      <c r="AX1396" s="159"/>
      <c r="AY1396" s="159"/>
      <c r="AZ1396" s="159"/>
      <c r="BA1396" s="159"/>
      <c r="BB1396" s="159"/>
      <c r="BC1396" s="159"/>
    </row>
    <row r="1397" spans="34:55" ht="12.75" x14ac:dyDescent="0.2">
      <c r="AH1397" s="122"/>
      <c r="AI1397" s="159"/>
      <c r="AJ1397" s="159"/>
      <c r="AK1397" s="159"/>
      <c r="AL1397" s="159"/>
      <c r="AM1397" s="159"/>
      <c r="AN1397" s="159"/>
      <c r="AO1397" s="159"/>
      <c r="AP1397" s="159"/>
      <c r="AQ1397" s="159"/>
      <c r="AR1397" s="159"/>
      <c r="AS1397" s="159"/>
      <c r="AT1397" s="159"/>
      <c r="AU1397" s="159"/>
      <c r="AV1397" s="159"/>
      <c r="AW1397" s="159"/>
      <c r="AX1397" s="159"/>
      <c r="AY1397" s="159"/>
      <c r="AZ1397" s="159"/>
      <c r="BA1397" s="159"/>
      <c r="BB1397" s="159"/>
      <c r="BC1397" s="159"/>
    </row>
    <row r="1398" spans="34:55" ht="12.75" x14ac:dyDescent="0.2">
      <c r="AH1398" s="122"/>
      <c r="AI1398" s="159"/>
      <c r="AJ1398" s="159"/>
      <c r="AK1398" s="159"/>
      <c r="AL1398" s="159"/>
      <c r="AM1398" s="159"/>
      <c r="AN1398" s="159"/>
      <c r="AO1398" s="159"/>
      <c r="AP1398" s="159"/>
      <c r="AQ1398" s="159"/>
      <c r="AR1398" s="159"/>
      <c r="AS1398" s="159"/>
      <c r="AT1398" s="159"/>
      <c r="AU1398" s="159"/>
      <c r="AV1398" s="159"/>
      <c r="AW1398" s="159"/>
      <c r="AX1398" s="159"/>
      <c r="AY1398" s="159"/>
      <c r="AZ1398" s="159"/>
      <c r="BA1398" s="159"/>
      <c r="BB1398" s="159"/>
      <c r="BC1398" s="159"/>
    </row>
    <row r="1399" spans="34:55" ht="12.75" x14ac:dyDescent="0.2">
      <c r="AH1399" s="122"/>
      <c r="AI1399" s="159"/>
      <c r="AJ1399" s="159"/>
      <c r="AK1399" s="159"/>
      <c r="AL1399" s="159"/>
      <c r="AM1399" s="159"/>
      <c r="AN1399" s="159"/>
      <c r="AO1399" s="159"/>
      <c r="AP1399" s="159"/>
      <c r="AQ1399" s="159"/>
      <c r="AR1399" s="159"/>
      <c r="AS1399" s="159"/>
      <c r="AT1399" s="159"/>
      <c r="AU1399" s="159"/>
      <c r="AV1399" s="159"/>
      <c r="AW1399" s="159"/>
      <c r="AX1399" s="159"/>
      <c r="AY1399" s="159"/>
      <c r="AZ1399" s="159"/>
      <c r="BA1399" s="159"/>
      <c r="BB1399" s="159"/>
      <c r="BC1399" s="159"/>
    </row>
    <row r="1400" spans="34:55" ht="12.75" x14ac:dyDescent="0.2">
      <c r="AH1400" s="122"/>
      <c r="AI1400" s="159"/>
      <c r="AJ1400" s="159"/>
      <c r="AK1400" s="159"/>
      <c r="AL1400" s="159"/>
      <c r="AM1400" s="159"/>
      <c r="AN1400" s="159"/>
      <c r="AO1400" s="159"/>
      <c r="AP1400" s="159"/>
      <c r="AQ1400" s="159"/>
      <c r="AR1400" s="159"/>
      <c r="AS1400" s="159"/>
      <c r="AT1400" s="159"/>
      <c r="AU1400" s="159"/>
      <c r="AV1400" s="159"/>
      <c r="AW1400" s="159"/>
      <c r="AX1400" s="159"/>
      <c r="AY1400" s="159"/>
      <c r="AZ1400" s="159"/>
      <c r="BA1400" s="159"/>
      <c r="BB1400" s="159"/>
      <c r="BC1400" s="159"/>
    </row>
    <row r="1401" spans="34:55" ht="12.75" x14ac:dyDescent="0.2">
      <c r="AH1401" s="122"/>
      <c r="AI1401" s="159"/>
      <c r="AJ1401" s="159"/>
      <c r="AK1401" s="159"/>
      <c r="AL1401" s="159"/>
      <c r="AM1401" s="159"/>
      <c r="AN1401" s="159"/>
      <c r="AO1401" s="159"/>
      <c r="AP1401" s="159"/>
      <c r="AQ1401" s="159"/>
      <c r="AR1401" s="159"/>
      <c r="AS1401" s="159"/>
      <c r="AT1401" s="159"/>
      <c r="AU1401" s="159"/>
      <c r="AV1401" s="159"/>
      <c r="AW1401" s="159"/>
      <c r="AX1401" s="159"/>
      <c r="AY1401" s="159"/>
      <c r="AZ1401" s="159"/>
      <c r="BA1401" s="159"/>
      <c r="BB1401" s="159"/>
      <c r="BC1401" s="159"/>
    </row>
    <row r="1402" spans="34:55" ht="12.75" x14ac:dyDescent="0.2">
      <c r="AH1402" s="122"/>
      <c r="AI1402" s="159"/>
      <c r="AJ1402" s="159"/>
      <c r="AK1402" s="159"/>
      <c r="AL1402" s="159"/>
      <c r="AM1402" s="159"/>
      <c r="AN1402" s="159"/>
      <c r="AO1402" s="159"/>
      <c r="AP1402" s="159"/>
      <c r="AQ1402" s="159"/>
      <c r="AR1402" s="159"/>
      <c r="AS1402" s="159"/>
      <c r="AT1402" s="159"/>
      <c r="AU1402" s="159"/>
      <c r="AV1402" s="159"/>
      <c r="AW1402" s="159"/>
      <c r="AX1402" s="159"/>
      <c r="AY1402" s="159"/>
      <c r="AZ1402" s="159"/>
      <c r="BA1402" s="159"/>
      <c r="BB1402" s="159"/>
      <c r="BC1402" s="159"/>
    </row>
    <row r="1403" spans="34:55" ht="12.75" x14ac:dyDescent="0.2">
      <c r="AH1403" s="122"/>
      <c r="AI1403" s="159"/>
      <c r="AJ1403" s="159"/>
      <c r="AK1403" s="159"/>
      <c r="AL1403" s="159"/>
      <c r="AM1403" s="159"/>
      <c r="AN1403" s="159"/>
      <c r="AO1403" s="159"/>
      <c r="AP1403" s="159"/>
      <c r="AQ1403" s="159"/>
      <c r="AR1403" s="159"/>
      <c r="AS1403" s="159"/>
      <c r="AT1403" s="159"/>
      <c r="AU1403" s="159"/>
      <c r="AV1403" s="159"/>
      <c r="AW1403" s="159"/>
      <c r="AX1403" s="159"/>
      <c r="AY1403" s="159"/>
      <c r="AZ1403" s="159"/>
      <c r="BA1403" s="159"/>
      <c r="BB1403" s="159"/>
      <c r="BC1403" s="159"/>
    </row>
    <row r="1404" spans="34:55" ht="12.75" x14ac:dyDescent="0.2">
      <c r="AH1404" s="122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</row>
    <row r="1405" spans="34:55" ht="12.75" x14ac:dyDescent="0.2">
      <c r="AH1405" s="122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</row>
    <row r="1406" spans="34:55" ht="12.75" x14ac:dyDescent="0.2">
      <c r="AH1406" s="122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</row>
    <row r="1407" spans="34:55" ht="12.75" x14ac:dyDescent="0.2">
      <c r="AH1407" s="122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</row>
    <row r="1408" spans="34:55" ht="12.75" x14ac:dyDescent="0.2">
      <c r="AH1408" s="122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</row>
    <row r="1409" spans="34:55" ht="12.75" x14ac:dyDescent="0.2">
      <c r="AH1409" s="122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</row>
    <row r="1410" spans="34:55" ht="12.75" x14ac:dyDescent="0.2">
      <c r="AH1410" s="122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</row>
    <row r="1411" spans="34:55" ht="12.75" x14ac:dyDescent="0.2">
      <c r="AH1411" s="122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</row>
    <row r="1412" spans="34:55" ht="12.75" x14ac:dyDescent="0.2">
      <c r="AH1412" s="122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</row>
    <row r="1413" spans="34:55" ht="12.75" x14ac:dyDescent="0.2">
      <c r="AH1413" s="122"/>
      <c r="AI1413" s="159"/>
      <c r="AJ1413" s="159"/>
      <c r="AK1413" s="159"/>
      <c r="AL1413" s="159"/>
      <c r="AM1413" s="159"/>
      <c r="AN1413" s="159"/>
      <c r="AO1413" s="159"/>
      <c r="AP1413" s="159"/>
      <c r="AQ1413" s="159"/>
      <c r="AR1413" s="159"/>
      <c r="AS1413" s="159"/>
      <c r="AT1413" s="159"/>
      <c r="AU1413" s="159"/>
      <c r="AV1413" s="159"/>
      <c r="AW1413" s="159"/>
      <c r="AX1413" s="159"/>
      <c r="AY1413" s="159"/>
      <c r="AZ1413" s="159"/>
      <c r="BA1413" s="159"/>
      <c r="BB1413" s="159"/>
      <c r="BC1413" s="159"/>
    </row>
    <row r="1414" spans="34:55" ht="12.75" x14ac:dyDescent="0.2">
      <c r="AH1414" s="122"/>
      <c r="AI1414" s="159"/>
      <c r="AJ1414" s="159"/>
      <c r="AK1414" s="159"/>
      <c r="AL1414" s="159"/>
      <c r="AM1414" s="159"/>
      <c r="AN1414" s="159"/>
      <c r="AO1414" s="159"/>
      <c r="AP1414" s="159"/>
      <c r="AQ1414" s="159"/>
      <c r="AR1414" s="159"/>
      <c r="AS1414" s="159"/>
      <c r="AT1414" s="159"/>
      <c r="AU1414" s="159"/>
      <c r="AV1414" s="159"/>
      <c r="AW1414" s="159"/>
      <c r="AX1414" s="159"/>
      <c r="AY1414" s="159"/>
      <c r="AZ1414" s="159"/>
      <c r="BA1414" s="159"/>
      <c r="BB1414" s="159"/>
      <c r="BC1414" s="159"/>
    </row>
    <row r="1415" spans="34:55" ht="12.75" x14ac:dyDescent="0.2">
      <c r="AH1415" s="122"/>
      <c r="AI1415" s="159"/>
      <c r="AJ1415" s="159"/>
      <c r="AK1415" s="159"/>
      <c r="AL1415" s="159"/>
      <c r="AM1415" s="159"/>
      <c r="AN1415" s="159"/>
      <c r="AO1415" s="159"/>
      <c r="AP1415" s="159"/>
      <c r="AQ1415" s="159"/>
      <c r="AR1415" s="159"/>
      <c r="AS1415" s="159"/>
      <c r="AT1415" s="159"/>
      <c r="AU1415" s="159"/>
      <c r="AV1415" s="159"/>
      <c r="AW1415" s="159"/>
      <c r="AX1415" s="159"/>
      <c r="AY1415" s="159"/>
      <c r="AZ1415" s="159"/>
      <c r="BA1415" s="159"/>
      <c r="BB1415" s="159"/>
      <c r="BC1415" s="159"/>
    </row>
    <row r="1416" spans="34:55" ht="12.75" x14ac:dyDescent="0.2">
      <c r="AH1416" s="122"/>
      <c r="AI1416" s="159"/>
      <c r="AJ1416" s="159"/>
      <c r="AK1416" s="159"/>
      <c r="AL1416" s="159"/>
      <c r="AM1416" s="159"/>
      <c r="AN1416" s="159"/>
      <c r="AO1416" s="159"/>
      <c r="AP1416" s="159"/>
      <c r="AQ1416" s="159"/>
      <c r="AR1416" s="159"/>
      <c r="AS1416" s="159"/>
      <c r="AT1416" s="159"/>
      <c r="AU1416" s="159"/>
      <c r="AV1416" s="159"/>
      <c r="AW1416" s="159"/>
      <c r="AX1416" s="159"/>
      <c r="AY1416" s="159"/>
      <c r="AZ1416" s="159"/>
      <c r="BA1416" s="159"/>
      <c r="BB1416" s="159"/>
      <c r="BC1416" s="159"/>
    </row>
    <row r="1417" spans="34:55" ht="12.75" x14ac:dyDescent="0.2">
      <c r="AH1417" s="122"/>
      <c r="AI1417" s="159"/>
      <c r="AJ1417" s="159"/>
      <c r="AK1417" s="159"/>
      <c r="AL1417" s="159"/>
      <c r="AM1417" s="159"/>
      <c r="AN1417" s="159"/>
      <c r="AO1417" s="159"/>
      <c r="AP1417" s="159"/>
      <c r="AQ1417" s="159"/>
      <c r="AR1417" s="159"/>
      <c r="AS1417" s="159"/>
      <c r="AT1417" s="159"/>
      <c r="AU1417" s="159"/>
      <c r="AV1417" s="159"/>
      <c r="AW1417" s="159"/>
      <c r="AX1417" s="159"/>
      <c r="AY1417" s="159"/>
      <c r="AZ1417" s="159"/>
      <c r="BA1417" s="159"/>
      <c r="BB1417" s="159"/>
      <c r="BC1417" s="159"/>
    </row>
    <row r="1418" spans="34:55" ht="12.75" x14ac:dyDescent="0.2">
      <c r="AH1418" s="122"/>
      <c r="AI1418" s="159"/>
      <c r="AJ1418" s="159"/>
      <c r="AK1418" s="159"/>
      <c r="AL1418" s="159"/>
      <c r="AM1418" s="159"/>
      <c r="AN1418" s="159"/>
      <c r="AO1418" s="159"/>
      <c r="AP1418" s="159"/>
      <c r="AQ1418" s="159"/>
      <c r="AR1418" s="159"/>
      <c r="AS1418" s="159"/>
      <c r="AT1418" s="159"/>
      <c r="AU1418" s="159"/>
      <c r="AV1418" s="159"/>
      <c r="AW1418" s="159"/>
      <c r="AX1418" s="159"/>
      <c r="AY1418" s="159"/>
      <c r="AZ1418" s="159"/>
      <c r="BA1418" s="159"/>
      <c r="BB1418" s="159"/>
      <c r="BC1418" s="159"/>
    </row>
    <row r="1419" spans="34:55" ht="12.75" x14ac:dyDescent="0.2">
      <c r="AH1419" s="122"/>
      <c r="AI1419" s="159"/>
      <c r="AJ1419" s="159"/>
      <c r="AK1419" s="159"/>
      <c r="AL1419" s="159"/>
      <c r="AM1419" s="159"/>
      <c r="AN1419" s="159"/>
      <c r="AO1419" s="159"/>
      <c r="AP1419" s="159"/>
      <c r="AQ1419" s="159"/>
      <c r="AR1419" s="159"/>
      <c r="AS1419" s="159"/>
      <c r="AT1419" s="159"/>
      <c r="AU1419" s="159"/>
      <c r="AV1419" s="159"/>
      <c r="AW1419" s="159"/>
      <c r="AX1419" s="159"/>
      <c r="AY1419" s="159"/>
      <c r="AZ1419" s="159"/>
      <c r="BA1419" s="159"/>
      <c r="BB1419" s="159"/>
      <c r="BC1419" s="159"/>
    </row>
    <row r="1420" spans="34:55" ht="12.75" x14ac:dyDescent="0.2">
      <c r="AH1420" s="122"/>
      <c r="AI1420" s="159"/>
      <c r="AJ1420" s="159"/>
      <c r="AK1420" s="159"/>
      <c r="AL1420" s="159"/>
      <c r="AM1420" s="159"/>
      <c r="AN1420" s="159"/>
      <c r="AO1420" s="159"/>
      <c r="AP1420" s="159"/>
      <c r="AQ1420" s="159"/>
      <c r="AR1420" s="159"/>
      <c r="AS1420" s="159"/>
      <c r="AT1420" s="159"/>
      <c r="AU1420" s="159"/>
      <c r="AV1420" s="159"/>
      <c r="AW1420" s="159"/>
      <c r="AX1420" s="159"/>
      <c r="AY1420" s="159"/>
      <c r="AZ1420" s="159"/>
      <c r="BA1420" s="159"/>
      <c r="BB1420" s="159"/>
      <c r="BC1420" s="159"/>
    </row>
    <row r="1421" spans="34:55" ht="12.75" x14ac:dyDescent="0.2">
      <c r="AH1421" s="122"/>
      <c r="AI1421" s="159"/>
      <c r="AJ1421" s="159"/>
      <c r="AK1421" s="159"/>
      <c r="AL1421" s="159"/>
      <c r="AM1421" s="159"/>
      <c r="AN1421" s="159"/>
      <c r="AO1421" s="159"/>
      <c r="AP1421" s="159"/>
      <c r="AQ1421" s="159"/>
      <c r="AR1421" s="159"/>
      <c r="AS1421" s="159"/>
      <c r="AT1421" s="159"/>
      <c r="AU1421" s="159"/>
      <c r="AV1421" s="159"/>
      <c r="AW1421" s="159"/>
      <c r="AX1421" s="159"/>
      <c r="AY1421" s="159"/>
      <c r="AZ1421" s="159"/>
      <c r="BA1421" s="159"/>
      <c r="BB1421" s="159"/>
      <c r="BC1421" s="159"/>
    </row>
    <row r="1422" spans="34:55" ht="12.75" x14ac:dyDescent="0.2">
      <c r="AH1422" s="122"/>
      <c r="AI1422" s="159"/>
      <c r="AJ1422" s="159"/>
      <c r="AK1422" s="159"/>
      <c r="AL1422" s="159"/>
      <c r="AM1422" s="159"/>
      <c r="AN1422" s="159"/>
      <c r="AO1422" s="159"/>
      <c r="AP1422" s="159"/>
      <c r="AQ1422" s="159"/>
      <c r="AR1422" s="159"/>
      <c r="AS1422" s="159"/>
      <c r="AT1422" s="159"/>
      <c r="AU1422" s="159"/>
      <c r="AV1422" s="159"/>
      <c r="AW1422" s="159"/>
      <c r="AX1422" s="159"/>
      <c r="AY1422" s="159"/>
      <c r="AZ1422" s="159"/>
      <c r="BA1422" s="159"/>
      <c r="BB1422" s="159"/>
      <c r="BC1422" s="159"/>
    </row>
    <row r="1423" spans="34:55" ht="12.75" x14ac:dyDescent="0.2">
      <c r="AH1423" s="122"/>
      <c r="AI1423" s="159"/>
      <c r="AJ1423" s="159"/>
      <c r="AK1423" s="159"/>
      <c r="AL1423" s="159"/>
      <c r="AM1423" s="159"/>
      <c r="AN1423" s="159"/>
      <c r="AO1423" s="159"/>
      <c r="AP1423" s="159"/>
      <c r="AQ1423" s="159"/>
      <c r="AR1423" s="159"/>
      <c r="AS1423" s="159"/>
      <c r="AT1423" s="159"/>
      <c r="AU1423" s="159"/>
      <c r="AV1423" s="159"/>
      <c r="AW1423" s="159"/>
      <c r="AX1423" s="159"/>
      <c r="AY1423" s="159"/>
      <c r="AZ1423" s="159"/>
      <c r="BA1423" s="159"/>
      <c r="BB1423" s="159"/>
      <c r="BC1423" s="159"/>
    </row>
    <row r="1424" spans="34:55" ht="12.75" x14ac:dyDescent="0.2">
      <c r="AH1424" s="122"/>
      <c r="AI1424" s="159"/>
      <c r="AJ1424" s="159"/>
      <c r="AK1424" s="159"/>
      <c r="AL1424" s="159"/>
      <c r="AM1424" s="159"/>
      <c r="AN1424" s="159"/>
      <c r="AO1424" s="159"/>
      <c r="AP1424" s="159"/>
      <c r="AQ1424" s="159"/>
      <c r="AR1424" s="159"/>
      <c r="AS1424" s="159"/>
      <c r="AT1424" s="159"/>
      <c r="AU1424" s="159"/>
      <c r="AV1424" s="159"/>
      <c r="AW1424" s="159"/>
      <c r="AX1424" s="159"/>
      <c r="AY1424" s="159"/>
      <c r="AZ1424" s="159"/>
      <c r="BA1424" s="159"/>
      <c r="BB1424" s="159"/>
      <c r="BC1424" s="159"/>
    </row>
    <row r="1425" spans="34:55" ht="12.75" x14ac:dyDescent="0.2">
      <c r="AH1425" s="122"/>
      <c r="AI1425" s="159"/>
      <c r="AJ1425" s="159"/>
      <c r="AK1425" s="159"/>
      <c r="AL1425" s="159"/>
      <c r="AM1425" s="159"/>
      <c r="AN1425" s="159"/>
      <c r="AO1425" s="159"/>
      <c r="AP1425" s="159"/>
      <c r="AQ1425" s="159"/>
      <c r="AR1425" s="159"/>
      <c r="AS1425" s="159"/>
      <c r="AT1425" s="159"/>
      <c r="AU1425" s="159"/>
      <c r="AV1425" s="159"/>
      <c r="AW1425" s="159"/>
      <c r="AX1425" s="159"/>
      <c r="AY1425" s="159"/>
      <c r="AZ1425" s="159"/>
      <c r="BA1425" s="159"/>
      <c r="BB1425" s="159"/>
      <c r="BC1425" s="159"/>
    </row>
    <row r="1426" spans="34:55" ht="12.75" x14ac:dyDescent="0.2">
      <c r="AH1426" s="122"/>
      <c r="AI1426" s="159"/>
      <c r="AJ1426" s="159"/>
      <c r="AK1426" s="159"/>
      <c r="AL1426" s="159"/>
      <c r="AM1426" s="159"/>
      <c r="AN1426" s="159"/>
      <c r="AO1426" s="159"/>
      <c r="AP1426" s="159"/>
      <c r="AQ1426" s="159"/>
      <c r="AR1426" s="159"/>
      <c r="AS1426" s="159"/>
      <c r="AT1426" s="159"/>
      <c r="AU1426" s="159"/>
      <c r="AV1426" s="159"/>
      <c r="AW1426" s="159"/>
      <c r="AX1426" s="159"/>
      <c r="AY1426" s="159"/>
      <c r="AZ1426" s="159"/>
      <c r="BA1426" s="159"/>
      <c r="BB1426" s="159"/>
      <c r="BC1426" s="159"/>
    </row>
    <row r="1427" spans="34:55" ht="12.75" x14ac:dyDescent="0.2">
      <c r="AH1427" s="122"/>
      <c r="AI1427" s="159"/>
      <c r="AJ1427" s="159"/>
      <c r="AK1427" s="159"/>
      <c r="AL1427" s="159"/>
      <c r="AM1427" s="159"/>
      <c r="AN1427" s="159"/>
      <c r="AO1427" s="159"/>
      <c r="AP1427" s="159"/>
      <c r="AQ1427" s="159"/>
      <c r="AR1427" s="159"/>
      <c r="AS1427" s="159"/>
      <c r="AT1427" s="159"/>
      <c r="AU1427" s="159"/>
      <c r="AV1427" s="159"/>
      <c r="AW1427" s="159"/>
      <c r="AX1427" s="159"/>
      <c r="AY1427" s="159"/>
      <c r="AZ1427" s="159"/>
      <c r="BA1427" s="159"/>
      <c r="BB1427" s="159"/>
      <c r="BC1427" s="159"/>
    </row>
    <row r="1428" spans="34:55" ht="12.75" x14ac:dyDescent="0.2">
      <c r="AH1428" s="122"/>
      <c r="AI1428" s="159"/>
      <c r="AJ1428" s="159"/>
      <c r="AK1428" s="159"/>
      <c r="AL1428" s="159"/>
      <c r="AM1428" s="159"/>
      <c r="AN1428" s="159"/>
      <c r="AO1428" s="159"/>
      <c r="AP1428" s="159"/>
      <c r="AQ1428" s="159"/>
      <c r="AR1428" s="159"/>
      <c r="AS1428" s="159"/>
      <c r="AT1428" s="159"/>
      <c r="AU1428" s="159"/>
      <c r="AV1428" s="159"/>
      <c r="AW1428" s="159"/>
      <c r="AX1428" s="159"/>
      <c r="AY1428" s="159"/>
      <c r="AZ1428" s="159"/>
      <c r="BA1428" s="159"/>
      <c r="BB1428" s="159"/>
      <c r="BC1428" s="159"/>
    </row>
    <row r="1429" spans="34:55" ht="12.75" x14ac:dyDescent="0.2">
      <c r="AH1429" s="122"/>
      <c r="AI1429" s="159"/>
      <c r="AJ1429" s="159"/>
      <c r="AK1429" s="159"/>
      <c r="AL1429" s="159"/>
      <c r="AM1429" s="159"/>
      <c r="AN1429" s="159"/>
      <c r="AO1429" s="159"/>
      <c r="AP1429" s="159"/>
      <c r="AQ1429" s="159"/>
      <c r="AR1429" s="159"/>
      <c r="AS1429" s="159"/>
      <c r="AT1429" s="159"/>
      <c r="AU1429" s="159"/>
      <c r="AV1429" s="159"/>
      <c r="AW1429" s="159"/>
      <c r="AX1429" s="159"/>
      <c r="AY1429" s="159"/>
      <c r="AZ1429" s="159"/>
      <c r="BA1429" s="159"/>
      <c r="BB1429" s="159"/>
      <c r="BC1429" s="159"/>
    </row>
    <row r="1430" spans="34:55" ht="12.75" x14ac:dyDescent="0.2">
      <c r="AH1430" s="122"/>
      <c r="AI1430" s="159"/>
      <c r="AJ1430" s="159"/>
      <c r="AK1430" s="159"/>
      <c r="AL1430" s="159"/>
      <c r="AM1430" s="159"/>
      <c r="AN1430" s="159"/>
      <c r="AO1430" s="159"/>
      <c r="AP1430" s="159"/>
      <c r="AQ1430" s="159"/>
      <c r="AR1430" s="159"/>
      <c r="AS1430" s="159"/>
      <c r="AT1430" s="159"/>
      <c r="AU1430" s="159"/>
      <c r="AV1430" s="159"/>
      <c r="AW1430" s="159"/>
      <c r="AX1430" s="159"/>
      <c r="AY1430" s="159"/>
      <c r="AZ1430" s="159"/>
      <c r="BA1430" s="159"/>
      <c r="BB1430" s="159"/>
      <c r="BC1430" s="159"/>
    </row>
    <row r="1431" spans="34:55" ht="12.75" x14ac:dyDescent="0.2">
      <c r="AH1431" s="122"/>
      <c r="AI1431" s="159"/>
      <c r="AJ1431" s="159"/>
      <c r="AK1431" s="159"/>
      <c r="AL1431" s="159"/>
      <c r="AM1431" s="159"/>
      <c r="AN1431" s="159"/>
      <c r="AO1431" s="159"/>
      <c r="AP1431" s="159"/>
      <c r="AQ1431" s="159"/>
      <c r="AR1431" s="159"/>
      <c r="AS1431" s="159"/>
      <c r="AT1431" s="159"/>
      <c r="AU1431" s="159"/>
      <c r="AV1431" s="159"/>
      <c r="AW1431" s="159"/>
      <c r="AX1431" s="159"/>
      <c r="AY1431" s="159"/>
      <c r="AZ1431" s="159"/>
      <c r="BA1431" s="159"/>
      <c r="BB1431" s="159"/>
      <c r="BC1431" s="159"/>
    </row>
    <row r="1432" spans="34:55" ht="12.75" x14ac:dyDescent="0.2">
      <c r="AH1432" s="122"/>
      <c r="AI1432" s="159"/>
      <c r="AJ1432" s="159"/>
      <c r="AK1432" s="159"/>
      <c r="AL1432" s="159"/>
      <c r="AM1432" s="159"/>
      <c r="AN1432" s="159"/>
      <c r="AO1432" s="159"/>
      <c r="AP1432" s="159"/>
      <c r="AQ1432" s="159"/>
      <c r="AR1432" s="159"/>
      <c r="AS1432" s="159"/>
      <c r="AT1432" s="159"/>
      <c r="AU1432" s="159"/>
      <c r="AV1432" s="159"/>
      <c r="AW1432" s="159"/>
      <c r="AX1432" s="159"/>
      <c r="AY1432" s="159"/>
      <c r="AZ1432" s="159"/>
      <c r="BA1432" s="159"/>
      <c r="BB1432" s="159"/>
      <c r="BC1432" s="159"/>
    </row>
    <row r="1433" spans="34:55" ht="12.75" x14ac:dyDescent="0.2">
      <c r="AH1433" s="122"/>
      <c r="AI1433" s="159"/>
      <c r="AJ1433" s="159"/>
      <c r="AK1433" s="159"/>
      <c r="AL1433" s="159"/>
      <c r="AM1433" s="159"/>
      <c r="AN1433" s="159"/>
      <c r="AO1433" s="159"/>
      <c r="AP1433" s="159"/>
      <c r="AQ1433" s="159"/>
      <c r="AR1433" s="159"/>
      <c r="AS1433" s="159"/>
      <c r="AT1433" s="159"/>
      <c r="AU1433" s="159"/>
      <c r="AV1433" s="159"/>
      <c r="AW1433" s="159"/>
      <c r="AX1433" s="159"/>
      <c r="AY1433" s="159"/>
      <c r="AZ1433" s="159"/>
      <c r="BA1433" s="159"/>
      <c r="BB1433" s="159"/>
      <c r="BC1433" s="159"/>
    </row>
    <row r="1434" spans="34:55" ht="12.75" x14ac:dyDescent="0.2">
      <c r="AH1434" s="122"/>
      <c r="AI1434" s="159"/>
      <c r="AJ1434" s="159"/>
      <c r="AK1434" s="159"/>
      <c r="AL1434" s="159"/>
      <c r="AM1434" s="159"/>
      <c r="AN1434" s="159"/>
      <c r="AO1434" s="159"/>
      <c r="AP1434" s="159"/>
      <c r="AQ1434" s="159"/>
      <c r="AR1434" s="159"/>
      <c r="AS1434" s="159"/>
      <c r="AT1434" s="159"/>
      <c r="AU1434" s="159"/>
      <c r="AV1434" s="159"/>
      <c r="AW1434" s="159"/>
      <c r="AX1434" s="159"/>
      <c r="AY1434" s="159"/>
      <c r="AZ1434" s="159"/>
      <c r="BA1434" s="159"/>
      <c r="BB1434" s="159"/>
      <c r="BC1434" s="159"/>
    </row>
    <row r="1435" spans="34:55" ht="12.75" x14ac:dyDescent="0.2">
      <c r="AH1435" s="122"/>
      <c r="AI1435" s="159"/>
      <c r="AJ1435" s="159"/>
      <c r="AK1435" s="159"/>
      <c r="AL1435" s="159"/>
      <c r="AM1435" s="159"/>
      <c r="AN1435" s="159"/>
      <c r="AO1435" s="159"/>
      <c r="AP1435" s="159"/>
      <c r="AQ1435" s="159"/>
      <c r="AR1435" s="159"/>
      <c r="AS1435" s="159"/>
      <c r="AT1435" s="159"/>
      <c r="AU1435" s="159"/>
      <c r="AV1435" s="159"/>
      <c r="AW1435" s="159"/>
      <c r="AX1435" s="159"/>
      <c r="AY1435" s="159"/>
      <c r="AZ1435" s="159"/>
      <c r="BA1435" s="159"/>
      <c r="BB1435" s="159"/>
      <c r="BC1435" s="159"/>
    </row>
    <row r="1436" spans="34:55" ht="12.75" x14ac:dyDescent="0.2">
      <c r="AH1436" s="122"/>
      <c r="AI1436" s="159"/>
      <c r="AJ1436" s="159"/>
      <c r="AK1436" s="159"/>
      <c r="AL1436" s="159"/>
      <c r="AM1436" s="159"/>
      <c r="AN1436" s="159"/>
      <c r="AO1436" s="159"/>
      <c r="AP1436" s="159"/>
      <c r="AQ1436" s="159"/>
      <c r="AR1436" s="159"/>
      <c r="AS1436" s="159"/>
      <c r="AT1436" s="159"/>
      <c r="AU1436" s="159"/>
      <c r="AV1436" s="159"/>
      <c r="AW1436" s="159"/>
      <c r="AX1436" s="159"/>
      <c r="AY1436" s="159"/>
      <c r="AZ1436" s="159"/>
      <c r="BA1436" s="159"/>
      <c r="BB1436" s="159"/>
      <c r="BC1436" s="159"/>
    </row>
    <row r="1437" spans="34:55" ht="12.75" x14ac:dyDescent="0.2">
      <c r="AH1437" s="122"/>
      <c r="AI1437" s="159"/>
      <c r="AJ1437" s="159"/>
      <c r="AK1437" s="159"/>
      <c r="AL1437" s="159"/>
      <c r="AM1437" s="159"/>
      <c r="AN1437" s="159"/>
      <c r="AO1437" s="159"/>
      <c r="AP1437" s="159"/>
      <c r="AQ1437" s="159"/>
      <c r="AR1437" s="159"/>
      <c r="AS1437" s="159"/>
      <c r="AT1437" s="159"/>
      <c r="AU1437" s="159"/>
      <c r="AV1437" s="159"/>
      <c r="AW1437" s="159"/>
      <c r="AX1437" s="159"/>
      <c r="AY1437" s="159"/>
      <c r="AZ1437" s="159"/>
      <c r="BA1437" s="159"/>
      <c r="BB1437" s="159"/>
      <c r="BC1437" s="159"/>
    </row>
    <row r="1438" spans="34:55" ht="12.75" x14ac:dyDescent="0.2">
      <c r="AH1438" s="122"/>
      <c r="AI1438" s="159"/>
      <c r="AJ1438" s="159"/>
      <c r="AK1438" s="159"/>
      <c r="AL1438" s="159"/>
      <c r="AM1438" s="159"/>
      <c r="AN1438" s="159"/>
      <c r="AO1438" s="159"/>
      <c r="AP1438" s="159"/>
      <c r="AQ1438" s="159"/>
      <c r="AR1438" s="159"/>
      <c r="AS1438" s="159"/>
      <c r="AT1438" s="159"/>
      <c r="AU1438" s="159"/>
      <c r="AV1438" s="159"/>
      <c r="AW1438" s="159"/>
      <c r="AX1438" s="159"/>
      <c r="AY1438" s="159"/>
      <c r="AZ1438" s="159"/>
      <c r="BA1438" s="159"/>
      <c r="BB1438" s="159"/>
      <c r="BC1438" s="159"/>
    </row>
    <row r="1439" spans="34:55" ht="12.75" x14ac:dyDescent="0.2">
      <c r="AH1439" s="122"/>
      <c r="AI1439" s="159"/>
      <c r="AJ1439" s="159"/>
      <c r="AK1439" s="159"/>
      <c r="AL1439" s="159"/>
      <c r="AM1439" s="159"/>
      <c r="AN1439" s="159"/>
      <c r="AO1439" s="159"/>
      <c r="AP1439" s="159"/>
      <c r="AQ1439" s="159"/>
      <c r="AR1439" s="159"/>
      <c r="AS1439" s="159"/>
      <c r="AT1439" s="159"/>
      <c r="AU1439" s="159"/>
      <c r="AV1439" s="159"/>
      <c r="AW1439" s="159"/>
      <c r="AX1439" s="159"/>
      <c r="AY1439" s="159"/>
      <c r="AZ1439" s="159"/>
      <c r="BA1439" s="159"/>
      <c r="BB1439" s="159"/>
      <c r="BC1439" s="159"/>
    </row>
    <row r="1440" spans="34:55" ht="12.75" x14ac:dyDescent="0.2">
      <c r="AH1440" s="122"/>
      <c r="AI1440" s="159"/>
      <c r="AJ1440" s="159"/>
      <c r="AK1440" s="159"/>
      <c r="AL1440" s="159"/>
      <c r="AM1440" s="159"/>
      <c r="AN1440" s="159"/>
      <c r="AO1440" s="159"/>
      <c r="AP1440" s="159"/>
      <c r="AQ1440" s="159"/>
      <c r="AR1440" s="159"/>
      <c r="AS1440" s="159"/>
      <c r="AT1440" s="159"/>
      <c r="AU1440" s="159"/>
      <c r="AV1440" s="159"/>
      <c r="AW1440" s="159"/>
      <c r="AX1440" s="159"/>
      <c r="AY1440" s="159"/>
      <c r="AZ1440" s="159"/>
      <c r="BA1440" s="159"/>
      <c r="BB1440" s="159"/>
      <c r="BC1440" s="159"/>
    </row>
    <row r="1441" spans="34:55" ht="12.75" x14ac:dyDescent="0.2">
      <c r="AH1441" s="122"/>
      <c r="AI1441" s="159"/>
      <c r="AJ1441" s="159"/>
      <c r="AK1441" s="159"/>
      <c r="AL1441" s="159"/>
      <c r="AM1441" s="159"/>
      <c r="AN1441" s="159"/>
      <c r="AO1441" s="159"/>
      <c r="AP1441" s="159"/>
      <c r="AQ1441" s="159"/>
      <c r="AR1441" s="159"/>
      <c r="AS1441" s="159"/>
      <c r="AT1441" s="159"/>
      <c r="AU1441" s="159"/>
      <c r="AV1441" s="159"/>
      <c r="AW1441" s="159"/>
      <c r="AX1441" s="159"/>
      <c r="AY1441" s="159"/>
      <c r="AZ1441" s="159"/>
      <c r="BA1441" s="159"/>
      <c r="BB1441" s="159"/>
      <c r="BC1441" s="159"/>
    </row>
    <row r="1442" spans="34:55" ht="12.75" x14ac:dyDescent="0.2">
      <c r="AH1442" s="122"/>
      <c r="AI1442" s="159"/>
      <c r="AJ1442" s="159"/>
      <c r="AK1442" s="159"/>
      <c r="AL1442" s="159"/>
      <c r="AM1442" s="159"/>
      <c r="AN1442" s="159"/>
      <c r="AO1442" s="159"/>
      <c r="AP1442" s="159"/>
      <c r="AQ1442" s="159"/>
      <c r="AR1442" s="159"/>
      <c r="AS1442" s="159"/>
      <c r="AT1442" s="159"/>
      <c r="AU1442" s="159"/>
      <c r="AV1442" s="159"/>
      <c r="AW1442" s="159"/>
      <c r="AX1442" s="159"/>
      <c r="AY1442" s="159"/>
      <c r="AZ1442" s="159"/>
      <c r="BA1442" s="159"/>
      <c r="BB1442" s="159"/>
      <c r="BC1442" s="159"/>
    </row>
    <row r="1443" spans="34:55" ht="12.75" x14ac:dyDescent="0.2">
      <c r="AH1443" s="122"/>
      <c r="AI1443" s="159"/>
      <c r="AJ1443" s="159"/>
      <c r="AK1443" s="159"/>
      <c r="AL1443" s="159"/>
      <c r="AM1443" s="159"/>
      <c r="AN1443" s="159"/>
      <c r="AO1443" s="159"/>
      <c r="AP1443" s="159"/>
      <c r="AQ1443" s="159"/>
      <c r="AR1443" s="159"/>
      <c r="AS1443" s="159"/>
      <c r="AT1443" s="159"/>
      <c r="AU1443" s="159"/>
      <c r="AV1443" s="159"/>
      <c r="AW1443" s="159"/>
      <c r="AX1443" s="159"/>
      <c r="AY1443" s="159"/>
      <c r="AZ1443" s="159"/>
      <c r="BA1443" s="159"/>
      <c r="BB1443" s="159"/>
      <c r="BC1443" s="159"/>
    </row>
    <row r="1444" spans="34:55" ht="12.75" x14ac:dyDescent="0.2">
      <c r="AH1444" s="122"/>
      <c r="AI1444" s="159"/>
      <c r="AJ1444" s="159"/>
      <c r="AK1444" s="159"/>
      <c r="AL1444" s="159"/>
      <c r="AM1444" s="159"/>
      <c r="AN1444" s="159"/>
      <c r="AO1444" s="159"/>
      <c r="AP1444" s="159"/>
      <c r="AQ1444" s="159"/>
      <c r="AR1444" s="159"/>
      <c r="AS1444" s="159"/>
      <c r="AT1444" s="159"/>
      <c r="AU1444" s="159"/>
      <c r="AV1444" s="159"/>
      <c r="AW1444" s="159"/>
      <c r="AX1444" s="159"/>
      <c r="AY1444" s="159"/>
      <c r="AZ1444" s="159"/>
      <c r="BA1444" s="159"/>
      <c r="BB1444" s="159"/>
      <c r="BC1444" s="159"/>
    </row>
    <row r="1445" spans="34:55" ht="12.75" x14ac:dyDescent="0.2">
      <c r="AH1445" s="122"/>
      <c r="AI1445" s="159"/>
      <c r="AJ1445" s="159"/>
      <c r="AK1445" s="159"/>
      <c r="AL1445" s="159"/>
      <c r="AM1445" s="159"/>
      <c r="AN1445" s="159"/>
      <c r="AO1445" s="159"/>
      <c r="AP1445" s="159"/>
      <c r="AQ1445" s="159"/>
      <c r="AR1445" s="159"/>
      <c r="AS1445" s="159"/>
      <c r="AT1445" s="159"/>
      <c r="AU1445" s="159"/>
      <c r="AV1445" s="159"/>
      <c r="AW1445" s="159"/>
      <c r="AX1445" s="159"/>
      <c r="AY1445" s="159"/>
      <c r="AZ1445" s="159"/>
      <c r="BA1445" s="159"/>
      <c r="BB1445" s="159"/>
      <c r="BC1445" s="159"/>
    </row>
    <row r="1446" spans="34:55" ht="12.75" x14ac:dyDescent="0.2">
      <c r="AH1446" s="122"/>
      <c r="AI1446" s="159"/>
      <c r="AJ1446" s="159"/>
      <c r="AK1446" s="159"/>
      <c r="AL1446" s="159"/>
      <c r="AM1446" s="159"/>
      <c r="AN1446" s="159"/>
      <c r="AO1446" s="159"/>
      <c r="AP1446" s="159"/>
      <c r="AQ1446" s="159"/>
      <c r="AR1446" s="159"/>
      <c r="AS1446" s="159"/>
      <c r="AT1446" s="159"/>
      <c r="AU1446" s="159"/>
      <c r="AV1446" s="159"/>
      <c r="AW1446" s="159"/>
      <c r="AX1446" s="159"/>
      <c r="AY1446" s="159"/>
      <c r="AZ1446" s="159"/>
      <c r="BA1446" s="159"/>
      <c r="BB1446" s="159"/>
      <c r="BC1446" s="159"/>
    </row>
    <row r="1447" spans="34:55" ht="12.75" x14ac:dyDescent="0.2">
      <c r="AH1447" s="122"/>
      <c r="AI1447" s="159"/>
      <c r="AJ1447" s="159"/>
      <c r="AK1447" s="159"/>
      <c r="AL1447" s="159"/>
      <c r="AM1447" s="159"/>
      <c r="AN1447" s="159"/>
      <c r="AO1447" s="159"/>
      <c r="AP1447" s="159"/>
      <c r="AQ1447" s="159"/>
      <c r="AR1447" s="159"/>
      <c r="AS1447" s="159"/>
      <c r="AT1447" s="159"/>
      <c r="AU1447" s="159"/>
      <c r="AV1447" s="159"/>
      <c r="AW1447" s="159"/>
      <c r="AX1447" s="159"/>
      <c r="AY1447" s="159"/>
      <c r="AZ1447" s="159"/>
      <c r="BA1447" s="159"/>
      <c r="BB1447" s="159"/>
      <c r="BC1447" s="159"/>
    </row>
    <row r="1448" spans="34:55" ht="12.75" x14ac:dyDescent="0.2">
      <c r="AH1448" s="122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</row>
    <row r="1449" spans="34:55" ht="12.75" x14ac:dyDescent="0.2">
      <c r="AH1449" s="122"/>
      <c r="AI1449" s="159"/>
      <c r="AJ1449" s="159"/>
      <c r="AK1449" s="159"/>
      <c r="AL1449" s="159"/>
      <c r="AM1449" s="159"/>
      <c r="AN1449" s="159"/>
      <c r="AO1449" s="159"/>
      <c r="AP1449" s="159"/>
      <c r="AQ1449" s="159"/>
      <c r="AR1449" s="159"/>
      <c r="AS1449" s="159"/>
      <c r="AT1449" s="159"/>
      <c r="AU1449" s="159"/>
      <c r="AV1449" s="159"/>
      <c r="AW1449" s="159"/>
      <c r="AX1449" s="159"/>
      <c r="AY1449" s="159"/>
      <c r="AZ1449" s="159"/>
      <c r="BA1449" s="159"/>
      <c r="BB1449" s="159"/>
      <c r="BC1449" s="159"/>
    </row>
    <row r="1450" spans="34:55" ht="12.75" x14ac:dyDescent="0.2">
      <c r="AH1450" s="122"/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159"/>
      <c r="AX1450" s="159"/>
      <c r="AY1450" s="159"/>
      <c r="AZ1450" s="159"/>
      <c r="BA1450" s="159"/>
      <c r="BB1450" s="159"/>
      <c r="BC1450" s="159"/>
    </row>
    <row r="1451" spans="34:55" ht="12.75" x14ac:dyDescent="0.2">
      <c r="AH1451" s="122"/>
      <c r="AI1451" s="159"/>
      <c r="AJ1451" s="159"/>
      <c r="AK1451" s="159"/>
      <c r="AL1451" s="159"/>
      <c r="AM1451" s="159"/>
      <c r="AN1451" s="159"/>
      <c r="AO1451" s="159"/>
      <c r="AP1451" s="159"/>
      <c r="AQ1451" s="159"/>
      <c r="AR1451" s="159"/>
      <c r="AS1451" s="159"/>
      <c r="AT1451" s="159"/>
      <c r="AU1451" s="159"/>
      <c r="AV1451" s="159"/>
      <c r="AW1451" s="159"/>
      <c r="AX1451" s="159"/>
      <c r="AY1451" s="159"/>
      <c r="AZ1451" s="159"/>
      <c r="BA1451" s="159"/>
      <c r="BB1451" s="159"/>
      <c r="BC1451" s="159"/>
    </row>
    <row r="1452" spans="34:55" ht="12.75" x14ac:dyDescent="0.2">
      <c r="AH1452" s="122"/>
      <c r="AI1452" s="159"/>
      <c r="AJ1452" s="159"/>
      <c r="AK1452" s="159"/>
      <c r="AL1452" s="159"/>
      <c r="AM1452" s="159"/>
      <c r="AN1452" s="159"/>
      <c r="AO1452" s="159"/>
      <c r="AP1452" s="159"/>
      <c r="AQ1452" s="159"/>
      <c r="AR1452" s="159"/>
      <c r="AS1452" s="159"/>
      <c r="AT1452" s="159"/>
      <c r="AU1452" s="159"/>
      <c r="AV1452" s="159"/>
      <c r="AW1452" s="159"/>
      <c r="AX1452" s="159"/>
      <c r="AY1452" s="159"/>
      <c r="AZ1452" s="159"/>
      <c r="BA1452" s="159"/>
      <c r="BB1452" s="159"/>
      <c r="BC1452" s="159"/>
    </row>
    <row r="1453" spans="34:55" ht="12.75" x14ac:dyDescent="0.2">
      <c r="AH1453" s="122"/>
      <c r="AI1453" s="159"/>
      <c r="AJ1453" s="159"/>
      <c r="AK1453" s="159"/>
      <c r="AL1453" s="159"/>
      <c r="AM1453" s="159"/>
      <c r="AN1453" s="159"/>
      <c r="AO1453" s="159"/>
      <c r="AP1453" s="159"/>
      <c r="AQ1453" s="159"/>
      <c r="AR1453" s="159"/>
      <c r="AS1453" s="159"/>
      <c r="AT1453" s="159"/>
      <c r="AU1453" s="159"/>
      <c r="AV1453" s="159"/>
      <c r="AW1453" s="159"/>
      <c r="AX1453" s="159"/>
      <c r="AY1453" s="159"/>
      <c r="AZ1453" s="159"/>
      <c r="BA1453" s="159"/>
      <c r="BB1453" s="159"/>
      <c r="BC1453" s="159"/>
    </row>
    <row r="1454" spans="34:55" ht="12.75" x14ac:dyDescent="0.2">
      <c r="AH1454" s="122"/>
      <c r="AI1454" s="159"/>
      <c r="AJ1454" s="159"/>
      <c r="AK1454" s="159"/>
      <c r="AL1454" s="159"/>
      <c r="AM1454" s="159"/>
      <c r="AN1454" s="159"/>
      <c r="AO1454" s="159"/>
      <c r="AP1454" s="159"/>
      <c r="AQ1454" s="159"/>
      <c r="AR1454" s="159"/>
      <c r="AS1454" s="159"/>
      <c r="AT1454" s="159"/>
      <c r="AU1454" s="159"/>
      <c r="AV1454" s="159"/>
      <c r="AW1454" s="159"/>
      <c r="AX1454" s="159"/>
      <c r="AY1454" s="159"/>
      <c r="AZ1454" s="159"/>
      <c r="BA1454" s="159"/>
      <c r="BB1454" s="159"/>
      <c r="BC1454" s="159"/>
    </row>
    <row r="1455" spans="34:55" ht="12.75" x14ac:dyDescent="0.2">
      <c r="AH1455" s="122"/>
      <c r="AI1455" s="159"/>
      <c r="AJ1455" s="159"/>
      <c r="AK1455" s="159"/>
      <c r="AL1455" s="159"/>
      <c r="AM1455" s="159"/>
      <c r="AN1455" s="159"/>
      <c r="AO1455" s="159"/>
      <c r="AP1455" s="159"/>
      <c r="AQ1455" s="159"/>
      <c r="AR1455" s="159"/>
      <c r="AS1455" s="159"/>
      <c r="AT1455" s="159"/>
      <c r="AU1455" s="159"/>
      <c r="AV1455" s="159"/>
      <c r="AW1455" s="159"/>
      <c r="AX1455" s="159"/>
      <c r="AY1455" s="159"/>
      <c r="AZ1455" s="159"/>
      <c r="BA1455" s="159"/>
      <c r="BB1455" s="159"/>
      <c r="BC1455" s="159"/>
    </row>
    <row r="1456" spans="34:55" ht="12.75" x14ac:dyDescent="0.2">
      <c r="AH1456" s="122"/>
      <c r="AI1456" s="159"/>
      <c r="AJ1456" s="159"/>
      <c r="AK1456" s="159"/>
      <c r="AL1456" s="159"/>
      <c r="AM1456" s="159"/>
      <c r="AN1456" s="159"/>
      <c r="AO1456" s="159"/>
      <c r="AP1456" s="159"/>
      <c r="AQ1456" s="159"/>
      <c r="AR1456" s="159"/>
      <c r="AS1456" s="159"/>
      <c r="AT1456" s="159"/>
      <c r="AU1456" s="159"/>
      <c r="AV1456" s="159"/>
      <c r="AW1456" s="159"/>
      <c r="AX1456" s="159"/>
      <c r="AY1456" s="159"/>
      <c r="AZ1456" s="159"/>
      <c r="BA1456" s="159"/>
      <c r="BB1456" s="159"/>
      <c r="BC1456" s="159"/>
    </row>
    <row r="1457" spans="34:55" ht="12.75" x14ac:dyDescent="0.2">
      <c r="AH1457" s="122"/>
      <c r="AI1457" s="159"/>
      <c r="AJ1457" s="159"/>
      <c r="AK1457" s="159"/>
      <c r="AL1457" s="159"/>
      <c r="AM1457" s="159"/>
      <c r="AN1457" s="159"/>
      <c r="AO1457" s="159"/>
      <c r="AP1457" s="159"/>
      <c r="AQ1457" s="159"/>
      <c r="AR1457" s="159"/>
      <c r="AS1457" s="159"/>
      <c r="AT1457" s="159"/>
      <c r="AU1457" s="159"/>
      <c r="AV1457" s="159"/>
      <c r="AW1457" s="159"/>
      <c r="AX1457" s="159"/>
      <c r="AY1457" s="159"/>
      <c r="AZ1457" s="159"/>
      <c r="BA1457" s="159"/>
      <c r="BB1457" s="159"/>
      <c r="BC1457" s="159"/>
    </row>
    <row r="1458" spans="34:55" ht="12.75" x14ac:dyDescent="0.2">
      <c r="AH1458" s="122"/>
      <c r="AI1458" s="159"/>
      <c r="AJ1458" s="159"/>
      <c r="AK1458" s="159"/>
      <c r="AL1458" s="159"/>
      <c r="AM1458" s="159"/>
      <c r="AN1458" s="159"/>
      <c r="AO1458" s="159"/>
      <c r="AP1458" s="159"/>
      <c r="AQ1458" s="159"/>
      <c r="AR1458" s="159"/>
      <c r="AS1458" s="159"/>
      <c r="AT1458" s="159"/>
      <c r="AU1458" s="159"/>
      <c r="AV1458" s="159"/>
      <c r="AW1458" s="159"/>
      <c r="AX1458" s="159"/>
      <c r="AY1458" s="159"/>
      <c r="AZ1458" s="159"/>
      <c r="BA1458" s="159"/>
      <c r="BB1458" s="159"/>
      <c r="BC1458" s="159"/>
    </row>
    <row r="1459" spans="34:55" ht="12.75" x14ac:dyDescent="0.2">
      <c r="AH1459" s="122"/>
      <c r="AI1459" s="159"/>
      <c r="AJ1459" s="159"/>
      <c r="AK1459" s="159"/>
      <c r="AL1459" s="159"/>
      <c r="AM1459" s="159"/>
      <c r="AN1459" s="159"/>
      <c r="AO1459" s="159"/>
      <c r="AP1459" s="159"/>
      <c r="AQ1459" s="159"/>
      <c r="AR1459" s="159"/>
      <c r="AS1459" s="159"/>
      <c r="AT1459" s="159"/>
      <c r="AU1459" s="159"/>
      <c r="AV1459" s="159"/>
      <c r="AW1459" s="159"/>
      <c r="AX1459" s="159"/>
      <c r="AY1459" s="159"/>
      <c r="AZ1459" s="159"/>
      <c r="BA1459" s="159"/>
      <c r="BB1459" s="159"/>
      <c r="BC1459" s="159"/>
    </row>
    <row r="1460" spans="34:55" ht="12.75" x14ac:dyDescent="0.2">
      <c r="AH1460" s="122"/>
      <c r="AI1460" s="159"/>
      <c r="AJ1460" s="159"/>
      <c r="AK1460" s="159"/>
      <c r="AL1460" s="159"/>
      <c r="AM1460" s="159"/>
      <c r="AN1460" s="159"/>
      <c r="AO1460" s="159"/>
      <c r="AP1460" s="159"/>
      <c r="AQ1460" s="159"/>
      <c r="AR1460" s="159"/>
      <c r="AS1460" s="159"/>
      <c r="AT1460" s="159"/>
      <c r="AU1460" s="159"/>
      <c r="AV1460" s="159"/>
      <c r="AW1460" s="159"/>
      <c r="AX1460" s="159"/>
      <c r="AY1460" s="159"/>
      <c r="AZ1460" s="159"/>
      <c r="BA1460" s="159"/>
      <c r="BB1460" s="159"/>
      <c r="BC1460" s="159"/>
    </row>
    <row r="1461" spans="34:55" ht="12.75" x14ac:dyDescent="0.2">
      <c r="AH1461" s="122"/>
      <c r="AI1461" s="159"/>
      <c r="AJ1461" s="159"/>
      <c r="AK1461" s="159"/>
      <c r="AL1461" s="159"/>
      <c r="AM1461" s="159"/>
      <c r="AN1461" s="159"/>
      <c r="AO1461" s="159"/>
      <c r="AP1461" s="159"/>
      <c r="AQ1461" s="159"/>
      <c r="AR1461" s="159"/>
      <c r="AS1461" s="159"/>
      <c r="AT1461" s="159"/>
      <c r="AU1461" s="159"/>
      <c r="AV1461" s="159"/>
      <c r="AW1461" s="159"/>
      <c r="AX1461" s="159"/>
      <c r="AY1461" s="159"/>
      <c r="AZ1461" s="159"/>
      <c r="BA1461" s="159"/>
      <c r="BB1461" s="159"/>
      <c r="BC1461" s="159"/>
    </row>
    <row r="1462" spans="34:55" ht="12.75" x14ac:dyDescent="0.2">
      <c r="AH1462" s="122"/>
      <c r="AI1462" s="159"/>
      <c r="AJ1462" s="159"/>
      <c r="AK1462" s="159"/>
      <c r="AL1462" s="159"/>
      <c r="AM1462" s="159"/>
      <c r="AN1462" s="159"/>
      <c r="AO1462" s="159"/>
      <c r="AP1462" s="159"/>
      <c r="AQ1462" s="159"/>
      <c r="AR1462" s="159"/>
      <c r="AS1462" s="159"/>
      <c r="AT1462" s="159"/>
      <c r="AU1462" s="159"/>
      <c r="AV1462" s="159"/>
      <c r="AW1462" s="159"/>
      <c r="AX1462" s="159"/>
      <c r="AY1462" s="159"/>
      <c r="AZ1462" s="159"/>
      <c r="BA1462" s="159"/>
      <c r="BB1462" s="159"/>
      <c r="BC1462" s="159"/>
    </row>
    <row r="1463" spans="34:55" ht="12.75" x14ac:dyDescent="0.2">
      <c r="AH1463" s="122"/>
      <c r="AI1463" s="159"/>
      <c r="AJ1463" s="159"/>
      <c r="AK1463" s="159"/>
      <c r="AL1463" s="159"/>
      <c r="AM1463" s="159"/>
      <c r="AN1463" s="159"/>
      <c r="AO1463" s="159"/>
      <c r="AP1463" s="159"/>
      <c r="AQ1463" s="159"/>
      <c r="AR1463" s="159"/>
      <c r="AS1463" s="159"/>
      <c r="AT1463" s="159"/>
      <c r="AU1463" s="159"/>
      <c r="AV1463" s="159"/>
      <c r="AW1463" s="159"/>
      <c r="AX1463" s="159"/>
      <c r="AY1463" s="159"/>
      <c r="AZ1463" s="159"/>
      <c r="BA1463" s="159"/>
      <c r="BB1463" s="159"/>
      <c r="BC1463" s="159"/>
    </row>
    <row r="1464" spans="34:55" ht="12.75" x14ac:dyDescent="0.2">
      <c r="AH1464" s="122"/>
      <c r="AI1464" s="159"/>
      <c r="AJ1464" s="159"/>
      <c r="AK1464" s="159"/>
      <c r="AL1464" s="159"/>
      <c r="AM1464" s="159"/>
      <c r="AN1464" s="159"/>
      <c r="AO1464" s="159"/>
      <c r="AP1464" s="159"/>
      <c r="AQ1464" s="159"/>
      <c r="AR1464" s="159"/>
      <c r="AS1464" s="159"/>
      <c r="AT1464" s="159"/>
      <c r="AU1464" s="159"/>
      <c r="AV1464" s="159"/>
      <c r="AW1464" s="159"/>
      <c r="AX1464" s="159"/>
      <c r="AY1464" s="159"/>
      <c r="AZ1464" s="159"/>
      <c r="BA1464" s="159"/>
      <c r="BB1464" s="159"/>
      <c r="BC1464" s="159"/>
    </row>
    <row r="1465" spans="34:55" ht="12.75" x14ac:dyDescent="0.2">
      <c r="AH1465" s="122"/>
      <c r="AI1465" s="159"/>
      <c r="AJ1465" s="159"/>
      <c r="AK1465" s="159"/>
      <c r="AL1465" s="159"/>
      <c r="AM1465" s="159"/>
      <c r="AN1465" s="159"/>
      <c r="AO1465" s="159"/>
      <c r="AP1465" s="159"/>
      <c r="AQ1465" s="159"/>
      <c r="AR1465" s="159"/>
      <c r="AS1465" s="159"/>
      <c r="AT1465" s="159"/>
      <c r="AU1465" s="159"/>
      <c r="AV1465" s="159"/>
      <c r="AW1465" s="159"/>
      <c r="AX1465" s="159"/>
      <c r="AY1465" s="159"/>
      <c r="AZ1465" s="159"/>
      <c r="BA1465" s="159"/>
      <c r="BB1465" s="159"/>
      <c r="BC1465" s="159"/>
    </row>
    <row r="1466" spans="34:55" ht="12.75" x14ac:dyDescent="0.2">
      <c r="AH1466" s="122"/>
      <c r="AI1466" s="159"/>
      <c r="AJ1466" s="159"/>
      <c r="AK1466" s="159"/>
      <c r="AL1466" s="159"/>
      <c r="AM1466" s="159"/>
      <c r="AN1466" s="159"/>
      <c r="AO1466" s="159"/>
      <c r="AP1466" s="159"/>
      <c r="AQ1466" s="159"/>
      <c r="AR1466" s="159"/>
      <c r="AS1466" s="159"/>
      <c r="AT1466" s="159"/>
      <c r="AU1466" s="159"/>
      <c r="AV1466" s="159"/>
      <c r="AW1466" s="159"/>
      <c r="AX1466" s="159"/>
      <c r="AY1466" s="159"/>
      <c r="AZ1466" s="159"/>
      <c r="BA1466" s="159"/>
      <c r="BB1466" s="159"/>
      <c r="BC1466" s="159"/>
    </row>
    <row r="1467" spans="34:55" ht="12.75" x14ac:dyDescent="0.2">
      <c r="AH1467" s="122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</row>
    <row r="1468" spans="34:55" ht="12.75" x14ac:dyDescent="0.2">
      <c r="AH1468" s="122"/>
      <c r="AI1468" s="159"/>
      <c r="AJ1468" s="159"/>
      <c r="AK1468" s="159"/>
      <c r="AL1468" s="159"/>
      <c r="AM1468" s="159"/>
      <c r="AN1468" s="159"/>
      <c r="AO1468" s="159"/>
      <c r="AP1468" s="159"/>
      <c r="AQ1468" s="159"/>
      <c r="AR1468" s="159"/>
      <c r="AS1468" s="159"/>
      <c r="AT1468" s="159"/>
      <c r="AU1468" s="159"/>
      <c r="AV1468" s="159"/>
      <c r="AW1468" s="159"/>
      <c r="AX1468" s="159"/>
      <c r="AY1468" s="159"/>
      <c r="AZ1468" s="159"/>
      <c r="BA1468" s="159"/>
      <c r="BB1468" s="159"/>
      <c r="BC1468" s="159"/>
    </row>
    <row r="1469" spans="34:55" ht="12.75" x14ac:dyDescent="0.2">
      <c r="AH1469" s="122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</row>
    <row r="1470" spans="34:55" ht="12.75" x14ac:dyDescent="0.2">
      <c r="AH1470" s="122"/>
      <c r="AI1470" s="159"/>
      <c r="AJ1470" s="159"/>
      <c r="AK1470" s="159"/>
      <c r="AL1470" s="159"/>
      <c r="AM1470" s="159"/>
      <c r="AN1470" s="159"/>
      <c r="AO1470" s="159"/>
      <c r="AP1470" s="159"/>
      <c r="AQ1470" s="159"/>
      <c r="AR1470" s="159"/>
      <c r="AS1470" s="159"/>
      <c r="AT1470" s="159"/>
      <c r="AU1470" s="159"/>
      <c r="AV1470" s="159"/>
      <c r="AW1470" s="159"/>
      <c r="AX1470" s="159"/>
      <c r="AY1470" s="159"/>
      <c r="AZ1470" s="159"/>
      <c r="BA1470" s="159"/>
      <c r="BB1470" s="159"/>
      <c r="BC1470" s="159"/>
    </row>
    <row r="1471" spans="34:55" ht="12.75" x14ac:dyDescent="0.2">
      <c r="AH1471" s="122"/>
      <c r="AI1471" s="159"/>
      <c r="AJ1471" s="159"/>
      <c r="AK1471" s="159"/>
      <c r="AL1471" s="159"/>
      <c r="AM1471" s="159"/>
      <c r="AN1471" s="159"/>
      <c r="AO1471" s="159"/>
      <c r="AP1471" s="159"/>
      <c r="AQ1471" s="159"/>
      <c r="AR1471" s="159"/>
      <c r="AS1471" s="159"/>
      <c r="AT1471" s="159"/>
      <c r="AU1471" s="159"/>
      <c r="AV1471" s="159"/>
      <c r="AW1471" s="159"/>
      <c r="AX1471" s="159"/>
      <c r="AY1471" s="159"/>
      <c r="AZ1471" s="159"/>
      <c r="BA1471" s="159"/>
      <c r="BB1471" s="159"/>
      <c r="BC1471" s="159"/>
    </row>
    <row r="1472" spans="34:55" ht="12.75" x14ac:dyDescent="0.2">
      <c r="AH1472" s="122"/>
      <c r="AI1472" s="159"/>
      <c r="AJ1472" s="159"/>
      <c r="AK1472" s="159"/>
      <c r="AL1472" s="159"/>
      <c r="AM1472" s="159"/>
      <c r="AN1472" s="159"/>
      <c r="AO1472" s="159"/>
      <c r="AP1472" s="159"/>
      <c r="AQ1472" s="159"/>
      <c r="AR1472" s="159"/>
      <c r="AS1472" s="159"/>
      <c r="AT1472" s="159"/>
      <c r="AU1472" s="159"/>
      <c r="AV1472" s="159"/>
      <c r="AW1472" s="159"/>
      <c r="AX1472" s="159"/>
      <c r="AY1472" s="159"/>
      <c r="AZ1472" s="159"/>
      <c r="BA1472" s="159"/>
      <c r="BB1472" s="159"/>
      <c r="BC1472" s="159"/>
    </row>
    <row r="1473" spans="34:55" ht="12.75" x14ac:dyDescent="0.2">
      <c r="AH1473" s="122"/>
      <c r="AI1473" s="159"/>
      <c r="AJ1473" s="159"/>
      <c r="AK1473" s="159"/>
      <c r="AL1473" s="159"/>
      <c r="AM1473" s="159"/>
      <c r="AN1473" s="159"/>
      <c r="AO1473" s="159"/>
      <c r="AP1473" s="159"/>
      <c r="AQ1473" s="159"/>
      <c r="AR1473" s="159"/>
      <c r="AS1473" s="159"/>
      <c r="AT1473" s="159"/>
      <c r="AU1473" s="159"/>
      <c r="AV1473" s="159"/>
      <c r="AW1473" s="159"/>
      <c r="AX1473" s="159"/>
      <c r="AY1473" s="159"/>
      <c r="AZ1473" s="159"/>
      <c r="BA1473" s="159"/>
      <c r="BB1473" s="159"/>
      <c r="BC1473" s="159"/>
    </row>
    <row r="1474" spans="34:55" ht="12.75" x14ac:dyDescent="0.2">
      <c r="AH1474" s="122"/>
      <c r="AI1474" s="159"/>
      <c r="AJ1474" s="159"/>
      <c r="AK1474" s="159"/>
      <c r="AL1474" s="159"/>
      <c r="AM1474" s="159"/>
      <c r="AN1474" s="159"/>
      <c r="AO1474" s="159"/>
      <c r="AP1474" s="159"/>
      <c r="AQ1474" s="159"/>
      <c r="AR1474" s="159"/>
      <c r="AS1474" s="159"/>
      <c r="AT1474" s="159"/>
      <c r="AU1474" s="159"/>
      <c r="AV1474" s="159"/>
      <c r="AW1474" s="159"/>
      <c r="AX1474" s="159"/>
      <c r="AY1474" s="159"/>
      <c r="AZ1474" s="159"/>
      <c r="BA1474" s="159"/>
      <c r="BB1474" s="159"/>
      <c r="BC1474" s="159"/>
    </row>
    <row r="1475" spans="34:55" ht="12.75" x14ac:dyDescent="0.2">
      <c r="AH1475" s="122"/>
      <c r="AI1475" s="159"/>
      <c r="AJ1475" s="159"/>
      <c r="AK1475" s="159"/>
      <c r="AL1475" s="159"/>
      <c r="AM1475" s="159"/>
      <c r="AN1475" s="159"/>
      <c r="AO1475" s="159"/>
      <c r="AP1475" s="159"/>
      <c r="AQ1475" s="159"/>
      <c r="AR1475" s="159"/>
      <c r="AS1475" s="159"/>
      <c r="AT1475" s="159"/>
      <c r="AU1475" s="159"/>
      <c r="AV1475" s="159"/>
      <c r="AW1475" s="159"/>
      <c r="AX1475" s="159"/>
      <c r="AY1475" s="159"/>
      <c r="AZ1475" s="159"/>
      <c r="BA1475" s="159"/>
      <c r="BB1475" s="159"/>
      <c r="BC1475" s="159"/>
    </row>
    <row r="1476" spans="34:55" ht="12.75" x14ac:dyDescent="0.2">
      <c r="AH1476" s="122"/>
      <c r="AI1476" s="159"/>
      <c r="AJ1476" s="159"/>
      <c r="AK1476" s="159"/>
      <c r="AL1476" s="159"/>
      <c r="AM1476" s="159"/>
      <c r="AN1476" s="159"/>
      <c r="AO1476" s="159"/>
      <c r="AP1476" s="159"/>
      <c r="AQ1476" s="159"/>
      <c r="AR1476" s="159"/>
      <c r="AS1476" s="159"/>
      <c r="AT1476" s="159"/>
      <c r="AU1476" s="159"/>
      <c r="AV1476" s="159"/>
      <c r="AW1476" s="159"/>
      <c r="AX1476" s="159"/>
      <c r="AY1476" s="159"/>
      <c r="AZ1476" s="159"/>
      <c r="BA1476" s="159"/>
      <c r="BB1476" s="159"/>
      <c r="BC1476" s="159"/>
    </row>
    <row r="1477" spans="34:55" ht="12.75" x14ac:dyDescent="0.2">
      <c r="AH1477" s="122"/>
      <c r="AI1477" s="159"/>
      <c r="AJ1477" s="159"/>
      <c r="AK1477" s="159"/>
      <c r="AL1477" s="159"/>
      <c r="AM1477" s="159"/>
      <c r="AN1477" s="159"/>
      <c r="AO1477" s="159"/>
      <c r="AP1477" s="159"/>
      <c r="AQ1477" s="159"/>
      <c r="AR1477" s="159"/>
      <c r="AS1477" s="159"/>
      <c r="AT1477" s="159"/>
      <c r="AU1477" s="159"/>
      <c r="AV1477" s="159"/>
      <c r="AW1477" s="159"/>
      <c r="AX1477" s="159"/>
      <c r="AY1477" s="159"/>
      <c r="AZ1477" s="159"/>
      <c r="BA1477" s="159"/>
      <c r="BB1477" s="159"/>
      <c r="BC1477" s="159"/>
    </row>
    <row r="1478" spans="34:55" ht="12.75" x14ac:dyDescent="0.2">
      <c r="AH1478" s="122"/>
      <c r="AI1478" s="159"/>
      <c r="AJ1478" s="159"/>
      <c r="AK1478" s="159"/>
      <c r="AL1478" s="159"/>
      <c r="AM1478" s="159"/>
      <c r="AN1478" s="159"/>
      <c r="AO1478" s="159"/>
      <c r="AP1478" s="159"/>
      <c r="AQ1478" s="159"/>
      <c r="AR1478" s="159"/>
      <c r="AS1478" s="159"/>
      <c r="AT1478" s="159"/>
      <c r="AU1478" s="159"/>
      <c r="AV1478" s="159"/>
      <c r="AW1478" s="159"/>
      <c r="AX1478" s="159"/>
      <c r="AY1478" s="159"/>
      <c r="AZ1478" s="159"/>
      <c r="BA1478" s="159"/>
      <c r="BB1478" s="159"/>
      <c r="BC1478" s="159"/>
    </row>
    <row r="1479" spans="34:55" ht="12.75" x14ac:dyDescent="0.2">
      <c r="AH1479" s="122"/>
      <c r="AI1479" s="159"/>
      <c r="AJ1479" s="159"/>
      <c r="AK1479" s="159"/>
      <c r="AL1479" s="159"/>
      <c r="AM1479" s="159"/>
      <c r="AN1479" s="159"/>
      <c r="AO1479" s="159"/>
      <c r="AP1479" s="159"/>
      <c r="AQ1479" s="159"/>
      <c r="AR1479" s="159"/>
      <c r="AS1479" s="159"/>
      <c r="AT1479" s="159"/>
      <c r="AU1479" s="159"/>
      <c r="AV1479" s="159"/>
      <c r="AW1479" s="159"/>
      <c r="AX1479" s="159"/>
      <c r="AY1479" s="159"/>
      <c r="AZ1479" s="159"/>
      <c r="BA1479" s="159"/>
      <c r="BB1479" s="159"/>
      <c r="BC1479" s="159"/>
    </row>
    <row r="1480" spans="34:55" ht="12.75" x14ac:dyDescent="0.2">
      <c r="AH1480" s="122"/>
      <c r="AI1480" s="159"/>
      <c r="AJ1480" s="159"/>
      <c r="AK1480" s="159"/>
      <c r="AL1480" s="159"/>
      <c r="AM1480" s="159"/>
      <c r="AN1480" s="159"/>
      <c r="AO1480" s="159"/>
      <c r="AP1480" s="159"/>
      <c r="AQ1480" s="159"/>
      <c r="AR1480" s="159"/>
      <c r="AS1480" s="159"/>
      <c r="AT1480" s="159"/>
      <c r="AU1480" s="159"/>
      <c r="AV1480" s="159"/>
      <c r="AW1480" s="159"/>
      <c r="AX1480" s="159"/>
      <c r="AY1480" s="159"/>
      <c r="AZ1480" s="159"/>
      <c r="BA1480" s="159"/>
      <c r="BB1480" s="159"/>
      <c r="BC1480" s="159"/>
    </row>
    <row r="1481" spans="34:55" ht="12.75" x14ac:dyDescent="0.2">
      <c r="AH1481" s="122"/>
      <c r="AI1481" s="159"/>
      <c r="AJ1481" s="159"/>
      <c r="AK1481" s="159"/>
      <c r="AL1481" s="159"/>
      <c r="AM1481" s="159"/>
      <c r="AN1481" s="159"/>
      <c r="AO1481" s="159"/>
      <c r="AP1481" s="159"/>
      <c r="AQ1481" s="159"/>
      <c r="AR1481" s="159"/>
      <c r="AS1481" s="159"/>
      <c r="AT1481" s="159"/>
      <c r="AU1481" s="159"/>
      <c r="AV1481" s="159"/>
      <c r="AW1481" s="159"/>
      <c r="AX1481" s="159"/>
      <c r="AY1481" s="159"/>
      <c r="AZ1481" s="159"/>
      <c r="BA1481" s="159"/>
      <c r="BB1481" s="159"/>
      <c r="BC1481" s="159"/>
    </row>
    <row r="1482" spans="34:55" ht="12.75" x14ac:dyDescent="0.2">
      <c r="AH1482" s="122"/>
      <c r="AI1482" s="159"/>
      <c r="AJ1482" s="159"/>
      <c r="AK1482" s="159"/>
      <c r="AL1482" s="159"/>
      <c r="AM1482" s="159"/>
      <c r="AN1482" s="159"/>
      <c r="AO1482" s="159"/>
      <c r="AP1482" s="159"/>
      <c r="AQ1482" s="159"/>
      <c r="AR1482" s="159"/>
      <c r="AS1482" s="159"/>
      <c r="AT1482" s="159"/>
      <c r="AU1482" s="159"/>
      <c r="AV1482" s="159"/>
      <c r="AW1482" s="159"/>
      <c r="AX1482" s="159"/>
      <c r="AY1482" s="159"/>
      <c r="AZ1482" s="159"/>
      <c r="BA1482" s="159"/>
      <c r="BB1482" s="159"/>
      <c r="BC1482" s="159"/>
    </row>
    <row r="1483" spans="34:55" ht="12.75" x14ac:dyDescent="0.2">
      <c r="AH1483" s="122"/>
      <c r="AI1483" s="159"/>
      <c r="AJ1483" s="159"/>
      <c r="AK1483" s="159"/>
      <c r="AL1483" s="159"/>
      <c r="AM1483" s="159"/>
      <c r="AN1483" s="159"/>
      <c r="AO1483" s="159"/>
      <c r="AP1483" s="159"/>
      <c r="AQ1483" s="159"/>
      <c r="AR1483" s="159"/>
      <c r="AS1483" s="159"/>
      <c r="AT1483" s="159"/>
      <c r="AU1483" s="159"/>
      <c r="AV1483" s="159"/>
      <c r="AW1483" s="159"/>
      <c r="AX1483" s="159"/>
      <c r="AY1483" s="159"/>
      <c r="AZ1483" s="159"/>
      <c r="BA1483" s="159"/>
      <c r="BB1483" s="159"/>
      <c r="BC1483" s="159"/>
    </row>
    <row r="1484" spans="34:55" ht="12.75" x14ac:dyDescent="0.2">
      <c r="AH1484" s="122"/>
      <c r="AI1484" s="159"/>
      <c r="AJ1484" s="159"/>
      <c r="AK1484" s="159"/>
      <c r="AL1484" s="159"/>
      <c r="AM1484" s="159"/>
      <c r="AN1484" s="159"/>
      <c r="AO1484" s="159"/>
      <c r="AP1484" s="159"/>
      <c r="AQ1484" s="159"/>
      <c r="AR1484" s="159"/>
      <c r="AS1484" s="159"/>
      <c r="AT1484" s="159"/>
      <c r="AU1484" s="159"/>
      <c r="AV1484" s="159"/>
      <c r="AW1484" s="159"/>
      <c r="AX1484" s="159"/>
      <c r="AY1484" s="159"/>
      <c r="AZ1484" s="159"/>
      <c r="BA1484" s="159"/>
      <c r="BB1484" s="159"/>
      <c r="BC1484" s="159"/>
    </row>
    <row r="1485" spans="34:55" ht="12.75" x14ac:dyDescent="0.2">
      <c r="AH1485" s="122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</row>
    <row r="1486" spans="34:55" ht="12.75" x14ac:dyDescent="0.2">
      <c r="AH1486" s="122"/>
      <c r="AI1486" s="159"/>
      <c r="AJ1486" s="159"/>
      <c r="AK1486" s="159"/>
      <c r="AL1486" s="159"/>
      <c r="AM1486" s="159"/>
      <c r="AN1486" s="159"/>
      <c r="AO1486" s="159"/>
      <c r="AP1486" s="159"/>
      <c r="AQ1486" s="159"/>
      <c r="AR1486" s="159"/>
      <c r="AS1486" s="159"/>
      <c r="AT1486" s="159"/>
      <c r="AU1486" s="159"/>
      <c r="AV1486" s="159"/>
      <c r="AW1486" s="159"/>
      <c r="AX1486" s="159"/>
      <c r="AY1486" s="159"/>
      <c r="AZ1486" s="159"/>
      <c r="BA1486" s="159"/>
      <c r="BB1486" s="159"/>
      <c r="BC1486" s="159"/>
    </row>
    <row r="1487" spans="34:55" ht="12.75" x14ac:dyDescent="0.2">
      <c r="AH1487" s="122"/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159"/>
      <c r="AX1487" s="159"/>
      <c r="AY1487" s="159"/>
      <c r="AZ1487" s="159"/>
      <c r="BA1487" s="159"/>
      <c r="BB1487" s="159"/>
      <c r="BC1487" s="159"/>
    </row>
    <row r="1488" spans="34:55" ht="12.75" x14ac:dyDescent="0.2">
      <c r="AH1488" s="122"/>
      <c r="AI1488" s="159"/>
      <c r="AJ1488" s="159"/>
      <c r="AK1488" s="159"/>
      <c r="AL1488" s="159"/>
      <c r="AM1488" s="159"/>
      <c r="AN1488" s="159"/>
      <c r="AO1488" s="159"/>
      <c r="AP1488" s="159"/>
      <c r="AQ1488" s="159"/>
      <c r="AR1488" s="159"/>
      <c r="AS1488" s="159"/>
      <c r="AT1488" s="159"/>
      <c r="AU1488" s="159"/>
      <c r="AV1488" s="159"/>
      <c r="AW1488" s="159"/>
      <c r="AX1488" s="159"/>
      <c r="AY1488" s="159"/>
      <c r="AZ1488" s="159"/>
      <c r="BA1488" s="159"/>
      <c r="BB1488" s="159"/>
      <c r="BC1488" s="159"/>
    </row>
    <row r="1489" spans="34:55" ht="12.75" x14ac:dyDescent="0.2">
      <c r="AH1489" s="122"/>
      <c r="AI1489" s="159"/>
      <c r="AJ1489" s="159"/>
      <c r="AK1489" s="159"/>
      <c r="AL1489" s="159"/>
      <c r="AM1489" s="159"/>
      <c r="AN1489" s="159"/>
      <c r="AO1489" s="159"/>
      <c r="AP1489" s="159"/>
      <c r="AQ1489" s="159"/>
      <c r="AR1489" s="159"/>
      <c r="AS1489" s="159"/>
      <c r="AT1489" s="159"/>
      <c r="AU1489" s="159"/>
      <c r="AV1489" s="159"/>
      <c r="AW1489" s="159"/>
      <c r="AX1489" s="159"/>
      <c r="AY1489" s="159"/>
      <c r="AZ1489" s="159"/>
      <c r="BA1489" s="159"/>
      <c r="BB1489" s="159"/>
      <c r="BC1489" s="159"/>
    </row>
    <row r="1490" spans="34:55" ht="12.75" x14ac:dyDescent="0.2">
      <c r="AH1490" s="122"/>
      <c r="AI1490" s="159"/>
      <c r="AJ1490" s="159"/>
      <c r="AK1490" s="159"/>
      <c r="AL1490" s="159"/>
      <c r="AM1490" s="159"/>
      <c r="AN1490" s="159"/>
      <c r="AO1490" s="159"/>
      <c r="AP1490" s="159"/>
      <c r="AQ1490" s="159"/>
      <c r="AR1490" s="159"/>
      <c r="AS1490" s="159"/>
      <c r="AT1490" s="159"/>
      <c r="AU1490" s="159"/>
      <c r="AV1490" s="159"/>
      <c r="AW1490" s="159"/>
      <c r="AX1490" s="159"/>
      <c r="AY1490" s="159"/>
      <c r="AZ1490" s="159"/>
      <c r="BA1490" s="159"/>
      <c r="BB1490" s="159"/>
      <c r="BC1490" s="159"/>
    </row>
    <row r="1491" spans="34:55" ht="12.75" x14ac:dyDescent="0.2">
      <c r="AH1491" s="122"/>
      <c r="AI1491" s="159"/>
      <c r="AJ1491" s="159"/>
      <c r="AK1491" s="159"/>
      <c r="AL1491" s="159"/>
      <c r="AM1491" s="159"/>
      <c r="AN1491" s="159"/>
      <c r="AO1491" s="159"/>
      <c r="AP1491" s="159"/>
      <c r="AQ1491" s="159"/>
      <c r="AR1491" s="159"/>
      <c r="AS1491" s="159"/>
      <c r="AT1491" s="159"/>
      <c r="AU1491" s="159"/>
      <c r="AV1491" s="159"/>
      <c r="AW1491" s="159"/>
      <c r="AX1491" s="159"/>
      <c r="AY1491" s="159"/>
      <c r="AZ1491" s="159"/>
      <c r="BA1491" s="159"/>
      <c r="BB1491" s="159"/>
      <c r="BC1491" s="159"/>
    </row>
    <row r="1492" spans="34:55" ht="12.75" x14ac:dyDescent="0.2">
      <c r="AH1492" s="122"/>
      <c r="AI1492" s="159"/>
      <c r="AJ1492" s="159"/>
      <c r="AK1492" s="159"/>
      <c r="AL1492" s="159"/>
      <c r="AM1492" s="159"/>
      <c r="AN1492" s="159"/>
      <c r="AO1492" s="159"/>
      <c r="AP1492" s="159"/>
      <c r="AQ1492" s="159"/>
      <c r="AR1492" s="159"/>
      <c r="AS1492" s="159"/>
      <c r="AT1492" s="159"/>
      <c r="AU1492" s="159"/>
      <c r="AV1492" s="159"/>
      <c r="AW1492" s="159"/>
      <c r="AX1492" s="159"/>
      <c r="AY1492" s="159"/>
      <c r="AZ1492" s="159"/>
      <c r="BA1492" s="159"/>
      <c r="BB1492" s="159"/>
      <c r="BC1492" s="159"/>
    </row>
    <row r="1493" spans="34:55" ht="12.75" x14ac:dyDescent="0.2">
      <c r="AH1493" s="122"/>
      <c r="AI1493" s="159"/>
      <c r="AJ1493" s="159"/>
      <c r="AK1493" s="159"/>
      <c r="AL1493" s="159"/>
      <c r="AM1493" s="159"/>
      <c r="AN1493" s="159"/>
      <c r="AO1493" s="159"/>
      <c r="AP1493" s="159"/>
      <c r="AQ1493" s="159"/>
      <c r="AR1493" s="159"/>
      <c r="AS1493" s="159"/>
      <c r="AT1493" s="159"/>
      <c r="AU1493" s="159"/>
      <c r="AV1493" s="159"/>
      <c r="AW1493" s="159"/>
      <c r="AX1493" s="159"/>
      <c r="AY1493" s="159"/>
      <c r="AZ1493" s="159"/>
      <c r="BA1493" s="159"/>
      <c r="BB1493" s="159"/>
      <c r="BC1493" s="159"/>
    </row>
    <row r="1494" spans="34:55" ht="12.75" x14ac:dyDescent="0.2">
      <c r="AH1494" s="122"/>
      <c r="AI1494" s="159"/>
      <c r="AJ1494" s="159"/>
      <c r="AK1494" s="159"/>
      <c r="AL1494" s="159"/>
      <c r="AM1494" s="159"/>
      <c r="AN1494" s="159"/>
      <c r="AO1494" s="159"/>
      <c r="AP1494" s="159"/>
      <c r="AQ1494" s="159"/>
      <c r="AR1494" s="159"/>
      <c r="AS1494" s="159"/>
      <c r="AT1494" s="159"/>
      <c r="AU1494" s="159"/>
      <c r="AV1494" s="159"/>
      <c r="AW1494" s="159"/>
      <c r="AX1494" s="159"/>
      <c r="AY1494" s="159"/>
      <c r="AZ1494" s="159"/>
      <c r="BA1494" s="159"/>
      <c r="BB1494" s="159"/>
      <c r="BC1494" s="159"/>
    </row>
    <row r="1495" spans="34:55" ht="12.75" x14ac:dyDescent="0.2">
      <c r="AH1495" s="122"/>
      <c r="AI1495" s="159"/>
      <c r="AJ1495" s="159"/>
      <c r="AK1495" s="159"/>
      <c r="AL1495" s="159"/>
      <c r="AM1495" s="159"/>
      <c r="AN1495" s="159"/>
      <c r="AO1495" s="159"/>
      <c r="AP1495" s="159"/>
      <c r="AQ1495" s="159"/>
      <c r="AR1495" s="159"/>
      <c r="AS1495" s="159"/>
      <c r="AT1495" s="159"/>
      <c r="AU1495" s="159"/>
      <c r="AV1495" s="159"/>
      <c r="AW1495" s="159"/>
      <c r="AX1495" s="159"/>
      <c r="AY1495" s="159"/>
      <c r="AZ1495" s="159"/>
      <c r="BA1495" s="159"/>
      <c r="BB1495" s="159"/>
      <c r="BC1495" s="159"/>
    </row>
    <row r="1496" spans="34:55" ht="12.75" x14ac:dyDescent="0.2">
      <c r="AH1496" s="122"/>
      <c r="AI1496" s="159"/>
      <c r="AJ1496" s="159"/>
      <c r="AK1496" s="159"/>
      <c r="AL1496" s="159"/>
      <c r="AM1496" s="159"/>
      <c r="AN1496" s="159"/>
      <c r="AO1496" s="159"/>
      <c r="AP1496" s="159"/>
      <c r="AQ1496" s="159"/>
      <c r="AR1496" s="159"/>
      <c r="AS1496" s="159"/>
      <c r="AT1496" s="159"/>
      <c r="AU1496" s="159"/>
      <c r="AV1496" s="159"/>
      <c r="AW1496" s="159"/>
      <c r="AX1496" s="159"/>
      <c r="AY1496" s="159"/>
      <c r="AZ1496" s="159"/>
      <c r="BA1496" s="159"/>
      <c r="BB1496" s="159"/>
      <c r="BC1496" s="159"/>
    </row>
    <row r="1497" spans="34:55" ht="12.75" x14ac:dyDescent="0.2">
      <c r="AH1497" s="122"/>
      <c r="AI1497" s="159"/>
      <c r="AJ1497" s="159"/>
      <c r="AK1497" s="159"/>
      <c r="AL1497" s="159"/>
      <c r="AM1497" s="159"/>
      <c r="AN1497" s="159"/>
      <c r="AO1497" s="159"/>
      <c r="AP1497" s="159"/>
      <c r="AQ1497" s="159"/>
      <c r="AR1497" s="159"/>
      <c r="AS1497" s="159"/>
      <c r="AT1497" s="159"/>
      <c r="AU1497" s="159"/>
      <c r="AV1497" s="159"/>
      <c r="AW1497" s="159"/>
      <c r="AX1497" s="159"/>
      <c r="AY1497" s="159"/>
      <c r="AZ1497" s="159"/>
      <c r="BA1497" s="159"/>
      <c r="BB1497" s="159"/>
      <c r="BC1497" s="159"/>
    </row>
    <row r="1498" spans="34:55" ht="12.75" x14ac:dyDescent="0.2">
      <c r="AH1498" s="122"/>
      <c r="AI1498" s="159"/>
      <c r="AJ1498" s="159"/>
      <c r="AK1498" s="159"/>
      <c r="AL1498" s="159"/>
      <c r="AM1498" s="159"/>
      <c r="AN1498" s="159"/>
      <c r="AO1498" s="159"/>
      <c r="AP1498" s="159"/>
      <c r="AQ1498" s="159"/>
      <c r="AR1498" s="159"/>
      <c r="AS1498" s="159"/>
      <c r="AT1498" s="159"/>
      <c r="AU1498" s="159"/>
      <c r="AV1498" s="159"/>
      <c r="AW1498" s="159"/>
      <c r="AX1498" s="159"/>
      <c r="AY1498" s="159"/>
      <c r="AZ1498" s="159"/>
      <c r="BA1498" s="159"/>
      <c r="BB1498" s="159"/>
      <c r="BC1498" s="159"/>
    </row>
    <row r="1499" spans="34:55" ht="12.75" x14ac:dyDescent="0.2">
      <c r="AH1499" s="122"/>
      <c r="AI1499" s="159"/>
      <c r="AJ1499" s="159"/>
      <c r="AK1499" s="159"/>
      <c r="AL1499" s="159"/>
      <c r="AM1499" s="159"/>
      <c r="AN1499" s="159"/>
      <c r="AO1499" s="159"/>
      <c r="AP1499" s="159"/>
      <c r="AQ1499" s="159"/>
      <c r="AR1499" s="159"/>
      <c r="AS1499" s="159"/>
      <c r="AT1499" s="159"/>
      <c r="AU1499" s="159"/>
      <c r="AV1499" s="159"/>
      <c r="AW1499" s="159"/>
      <c r="AX1499" s="159"/>
      <c r="AY1499" s="159"/>
      <c r="AZ1499" s="159"/>
      <c r="BA1499" s="159"/>
      <c r="BB1499" s="159"/>
      <c r="BC1499" s="159"/>
    </row>
    <row r="1500" spans="34:55" ht="12.75" x14ac:dyDescent="0.2">
      <c r="AH1500" s="122"/>
      <c r="AI1500" s="159"/>
      <c r="AJ1500" s="159"/>
      <c r="AK1500" s="159"/>
      <c r="AL1500" s="159"/>
      <c r="AM1500" s="159"/>
      <c r="AN1500" s="159"/>
      <c r="AO1500" s="159"/>
      <c r="AP1500" s="159"/>
      <c r="AQ1500" s="159"/>
      <c r="AR1500" s="159"/>
      <c r="AS1500" s="159"/>
      <c r="AT1500" s="159"/>
      <c r="AU1500" s="159"/>
      <c r="AV1500" s="159"/>
      <c r="AW1500" s="159"/>
      <c r="AX1500" s="159"/>
      <c r="AY1500" s="159"/>
      <c r="AZ1500" s="159"/>
      <c r="BA1500" s="159"/>
      <c r="BB1500" s="159"/>
      <c r="BC1500" s="159"/>
    </row>
    <row r="1501" spans="34:55" ht="12.75" x14ac:dyDescent="0.2">
      <c r="AH1501" s="122"/>
      <c r="AI1501" s="159"/>
      <c r="AJ1501" s="159"/>
      <c r="AK1501" s="159"/>
      <c r="AL1501" s="159"/>
      <c r="AM1501" s="159"/>
      <c r="AN1501" s="159"/>
      <c r="AO1501" s="159"/>
      <c r="AP1501" s="159"/>
      <c r="AQ1501" s="159"/>
      <c r="AR1501" s="159"/>
      <c r="AS1501" s="159"/>
      <c r="AT1501" s="159"/>
      <c r="AU1501" s="159"/>
      <c r="AV1501" s="159"/>
      <c r="AW1501" s="159"/>
      <c r="AX1501" s="159"/>
      <c r="AY1501" s="159"/>
      <c r="AZ1501" s="159"/>
      <c r="BA1501" s="159"/>
      <c r="BB1501" s="159"/>
      <c r="BC1501" s="159"/>
    </row>
    <row r="1502" spans="34:55" ht="12.75" x14ac:dyDescent="0.2">
      <c r="AH1502" s="122"/>
      <c r="AI1502" s="159"/>
      <c r="AJ1502" s="159"/>
      <c r="AK1502" s="159"/>
      <c r="AL1502" s="159"/>
      <c r="AM1502" s="159"/>
      <c r="AN1502" s="159"/>
      <c r="AO1502" s="159"/>
      <c r="AP1502" s="159"/>
      <c r="AQ1502" s="159"/>
      <c r="AR1502" s="159"/>
      <c r="AS1502" s="159"/>
      <c r="AT1502" s="159"/>
      <c r="AU1502" s="159"/>
      <c r="AV1502" s="159"/>
      <c r="AW1502" s="159"/>
      <c r="AX1502" s="159"/>
      <c r="AY1502" s="159"/>
      <c r="AZ1502" s="159"/>
      <c r="BA1502" s="159"/>
      <c r="BB1502" s="159"/>
      <c r="BC1502" s="159"/>
    </row>
    <row r="1503" spans="34:55" ht="12.75" x14ac:dyDescent="0.2">
      <c r="AH1503" s="122"/>
      <c r="AI1503" s="159"/>
      <c r="AJ1503" s="159"/>
      <c r="AK1503" s="159"/>
      <c r="AL1503" s="159"/>
      <c r="AM1503" s="159"/>
      <c r="AN1503" s="159"/>
      <c r="AO1503" s="159"/>
      <c r="AP1503" s="159"/>
      <c r="AQ1503" s="159"/>
      <c r="AR1503" s="159"/>
      <c r="AS1503" s="159"/>
      <c r="AT1503" s="159"/>
      <c r="AU1503" s="159"/>
      <c r="AV1503" s="159"/>
      <c r="AW1503" s="159"/>
      <c r="AX1503" s="159"/>
      <c r="AY1503" s="159"/>
      <c r="AZ1503" s="159"/>
      <c r="BA1503" s="159"/>
      <c r="BB1503" s="159"/>
      <c r="BC1503" s="159"/>
    </row>
    <row r="1504" spans="34:55" ht="12.75" x14ac:dyDescent="0.2">
      <c r="AH1504" s="122"/>
      <c r="AI1504" s="159"/>
      <c r="AJ1504" s="159"/>
      <c r="AK1504" s="159"/>
      <c r="AL1504" s="159"/>
      <c r="AM1504" s="159"/>
      <c r="AN1504" s="159"/>
      <c r="AO1504" s="159"/>
      <c r="AP1504" s="159"/>
      <c r="AQ1504" s="159"/>
      <c r="AR1504" s="159"/>
      <c r="AS1504" s="159"/>
      <c r="AT1504" s="159"/>
      <c r="AU1504" s="159"/>
      <c r="AV1504" s="159"/>
      <c r="AW1504" s="159"/>
      <c r="AX1504" s="159"/>
      <c r="AY1504" s="159"/>
      <c r="AZ1504" s="159"/>
      <c r="BA1504" s="159"/>
      <c r="BB1504" s="159"/>
      <c r="BC1504" s="159"/>
    </row>
    <row r="1505" spans="34:55" ht="12.75" x14ac:dyDescent="0.2">
      <c r="AH1505" s="122"/>
      <c r="AI1505" s="159"/>
      <c r="AJ1505" s="159"/>
      <c r="AK1505" s="159"/>
      <c r="AL1505" s="159"/>
      <c r="AM1505" s="159"/>
      <c r="AN1505" s="159"/>
      <c r="AO1505" s="159"/>
      <c r="AP1505" s="159"/>
      <c r="AQ1505" s="159"/>
      <c r="AR1505" s="159"/>
      <c r="AS1505" s="159"/>
      <c r="AT1505" s="159"/>
      <c r="AU1505" s="159"/>
      <c r="AV1505" s="159"/>
      <c r="AW1505" s="159"/>
      <c r="AX1505" s="159"/>
      <c r="AY1505" s="159"/>
      <c r="AZ1505" s="159"/>
      <c r="BA1505" s="159"/>
      <c r="BB1505" s="159"/>
      <c r="BC1505" s="159"/>
    </row>
    <row r="1506" spans="34:55" ht="12.75" x14ac:dyDescent="0.2">
      <c r="AH1506" s="122"/>
      <c r="AI1506" s="159"/>
      <c r="AJ1506" s="159"/>
      <c r="AK1506" s="159"/>
      <c r="AL1506" s="159"/>
      <c r="AM1506" s="159"/>
      <c r="AN1506" s="159"/>
      <c r="AO1506" s="159"/>
      <c r="AP1506" s="159"/>
      <c r="AQ1506" s="159"/>
      <c r="AR1506" s="159"/>
      <c r="AS1506" s="159"/>
      <c r="AT1506" s="159"/>
      <c r="AU1506" s="159"/>
      <c r="AV1506" s="159"/>
      <c r="AW1506" s="159"/>
      <c r="AX1506" s="159"/>
      <c r="AY1506" s="159"/>
      <c r="AZ1506" s="159"/>
      <c r="BA1506" s="159"/>
      <c r="BB1506" s="159"/>
      <c r="BC1506" s="159"/>
    </row>
    <row r="1507" spans="34:55" ht="12.75" x14ac:dyDescent="0.2">
      <c r="AH1507" s="122"/>
      <c r="AI1507" s="159"/>
      <c r="AJ1507" s="159"/>
      <c r="AK1507" s="159"/>
      <c r="AL1507" s="159"/>
      <c r="AM1507" s="159"/>
      <c r="AN1507" s="159"/>
      <c r="AO1507" s="159"/>
      <c r="AP1507" s="159"/>
      <c r="AQ1507" s="159"/>
      <c r="AR1507" s="159"/>
      <c r="AS1507" s="159"/>
      <c r="AT1507" s="159"/>
      <c r="AU1507" s="159"/>
      <c r="AV1507" s="159"/>
      <c r="AW1507" s="159"/>
      <c r="AX1507" s="159"/>
      <c r="AY1507" s="159"/>
      <c r="AZ1507" s="159"/>
      <c r="BA1507" s="159"/>
      <c r="BB1507" s="159"/>
      <c r="BC1507" s="159"/>
    </row>
    <row r="1508" spans="34:55" ht="12.75" x14ac:dyDescent="0.2">
      <c r="AH1508" s="122"/>
      <c r="AI1508" s="159"/>
      <c r="AJ1508" s="159"/>
      <c r="AK1508" s="159"/>
      <c r="AL1508" s="159"/>
      <c r="AM1508" s="159"/>
      <c r="AN1508" s="159"/>
      <c r="AO1508" s="159"/>
      <c r="AP1508" s="159"/>
      <c r="AQ1508" s="159"/>
      <c r="AR1508" s="159"/>
      <c r="AS1508" s="159"/>
      <c r="AT1508" s="159"/>
      <c r="AU1508" s="159"/>
      <c r="AV1508" s="159"/>
      <c r="AW1508" s="159"/>
      <c r="AX1508" s="159"/>
      <c r="AY1508" s="159"/>
      <c r="AZ1508" s="159"/>
      <c r="BA1508" s="159"/>
      <c r="BB1508" s="159"/>
      <c r="BC1508" s="159"/>
    </row>
    <row r="1509" spans="34:55" ht="12.75" x14ac:dyDescent="0.2">
      <c r="AH1509" s="122"/>
      <c r="AI1509" s="159"/>
      <c r="AJ1509" s="159"/>
      <c r="AK1509" s="159"/>
      <c r="AL1509" s="159"/>
      <c r="AM1509" s="159"/>
      <c r="AN1509" s="159"/>
      <c r="AO1509" s="159"/>
      <c r="AP1509" s="159"/>
      <c r="AQ1509" s="159"/>
      <c r="AR1509" s="159"/>
      <c r="AS1509" s="159"/>
      <c r="AT1509" s="159"/>
      <c r="AU1509" s="159"/>
      <c r="AV1509" s="159"/>
      <c r="AW1509" s="159"/>
      <c r="AX1509" s="159"/>
      <c r="AY1509" s="159"/>
      <c r="AZ1509" s="159"/>
      <c r="BA1509" s="159"/>
      <c r="BB1509" s="159"/>
      <c r="BC1509" s="159"/>
    </row>
    <row r="1510" spans="34:55" ht="12.75" x14ac:dyDescent="0.2">
      <c r="AH1510" s="122"/>
      <c r="AI1510" s="159"/>
      <c r="AJ1510" s="159"/>
      <c r="AK1510" s="159"/>
      <c r="AL1510" s="159"/>
      <c r="AM1510" s="159"/>
      <c r="AN1510" s="159"/>
      <c r="AO1510" s="159"/>
      <c r="AP1510" s="159"/>
      <c r="AQ1510" s="159"/>
      <c r="AR1510" s="159"/>
      <c r="AS1510" s="159"/>
      <c r="AT1510" s="159"/>
      <c r="AU1510" s="159"/>
      <c r="AV1510" s="159"/>
      <c r="AW1510" s="159"/>
      <c r="AX1510" s="159"/>
      <c r="AY1510" s="159"/>
      <c r="AZ1510" s="159"/>
      <c r="BA1510" s="159"/>
      <c r="BB1510" s="159"/>
      <c r="BC1510" s="159"/>
    </row>
    <row r="1511" spans="34:55" ht="12.75" x14ac:dyDescent="0.2">
      <c r="AH1511" s="122"/>
      <c r="AI1511" s="159"/>
      <c r="AJ1511" s="159"/>
      <c r="AK1511" s="159"/>
      <c r="AL1511" s="159"/>
      <c r="AM1511" s="159"/>
      <c r="AN1511" s="159"/>
      <c r="AO1511" s="159"/>
      <c r="AP1511" s="159"/>
      <c r="AQ1511" s="159"/>
      <c r="AR1511" s="159"/>
      <c r="AS1511" s="159"/>
      <c r="AT1511" s="159"/>
      <c r="AU1511" s="159"/>
      <c r="AV1511" s="159"/>
      <c r="AW1511" s="159"/>
      <c r="AX1511" s="159"/>
      <c r="AY1511" s="159"/>
      <c r="AZ1511" s="159"/>
      <c r="BA1511" s="159"/>
      <c r="BB1511" s="159"/>
      <c r="BC1511" s="159"/>
    </row>
    <row r="1512" spans="34:55" ht="12.75" x14ac:dyDescent="0.2">
      <c r="AH1512" s="122"/>
      <c r="AI1512" s="159"/>
      <c r="AJ1512" s="159"/>
      <c r="AK1512" s="159"/>
      <c r="AL1512" s="159"/>
      <c r="AM1512" s="159"/>
      <c r="AN1512" s="159"/>
      <c r="AO1512" s="159"/>
      <c r="AP1512" s="159"/>
      <c r="AQ1512" s="159"/>
      <c r="AR1512" s="159"/>
      <c r="AS1512" s="159"/>
      <c r="AT1512" s="159"/>
      <c r="AU1512" s="159"/>
      <c r="AV1512" s="159"/>
      <c r="AW1512" s="159"/>
      <c r="AX1512" s="159"/>
      <c r="AY1512" s="159"/>
      <c r="AZ1512" s="159"/>
      <c r="BA1512" s="159"/>
      <c r="BB1512" s="159"/>
      <c r="BC1512" s="159"/>
    </row>
    <row r="1513" spans="34:55" ht="12.75" x14ac:dyDescent="0.2">
      <c r="AH1513" s="122"/>
      <c r="AI1513" s="159"/>
      <c r="AJ1513" s="159"/>
      <c r="AK1513" s="159"/>
      <c r="AL1513" s="159"/>
      <c r="AM1513" s="159"/>
      <c r="AN1513" s="159"/>
      <c r="AO1513" s="159"/>
      <c r="AP1513" s="159"/>
      <c r="AQ1513" s="159"/>
      <c r="AR1513" s="159"/>
      <c r="AS1513" s="159"/>
      <c r="AT1513" s="159"/>
      <c r="AU1513" s="159"/>
      <c r="AV1513" s="159"/>
      <c r="AW1513" s="159"/>
      <c r="AX1513" s="159"/>
      <c r="AY1513" s="159"/>
      <c r="AZ1513" s="159"/>
      <c r="BA1513" s="159"/>
      <c r="BB1513" s="159"/>
      <c r="BC1513" s="159"/>
    </row>
    <row r="1514" spans="34:55" ht="12.75" x14ac:dyDescent="0.2">
      <c r="AH1514" s="122"/>
      <c r="AI1514" s="159"/>
      <c r="AJ1514" s="159"/>
      <c r="AK1514" s="159"/>
      <c r="AL1514" s="159"/>
      <c r="AM1514" s="159"/>
      <c r="AN1514" s="159"/>
      <c r="AO1514" s="159"/>
      <c r="AP1514" s="159"/>
      <c r="AQ1514" s="159"/>
      <c r="AR1514" s="159"/>
      <c r="AS1514" s="159"/>
      <c r="AT1514" s="159"/>
      <c r="AU1514" s="159"/>
      <c r="AV1514" s="159"/>
      <c r="AW1514" s="159"/>
      <c r="AX1514" s="159"/>
      <c r="AY1514" s="159"/>
      <c r="AZ1514" s="159"/>
      <c r="BA1514" s="159"/>
      <c r="BB1514" s="159"/>
      <c r="BC1514" s="159"/>
    </row>
    <row r="1515" spans="34:55" ht="12.75" x14ac:dyDescent="0.2">
      <c r="AH1515" s="122"/>
      <c r="AI1515" s="159"/>
      <c r="AJ1515" s="159"/>
      <c r="AK1515" s="159"/>
      <c r="AL1515" s="159"/>
      <c r="AM1515" s="159"/>
      <c r="AN1515" s="159"/>
      <c r="AO1515" s="159"/>
      <c r="AP1515" s="159"/>
      <c r="AQ1515" s="159"/>
      <c r="AR1515" s="159"/>
      <c r="AS1515" s="159"/>
      <c r="AT1515" s="159"/>
      <c r="AU1515" s="159"/>
      <c r="AV1515" s="159"/>
      <c r="AW1515" s="159"/>
      <c r="AX1515" s="159"/>
      <c r="AY1515" s="159"/>
      <c r="AZ1515" s="159"/>
      <c r="BA1515" s="159"/>
      <c r="BB1515" s="159"/>
      <c r="BC1515" s="159"/>
    </row>
    <row r="1516" spans="34:55" ht="12.75" x14ac:dyDescent="0.2">
      <c r="AH1516" s="122"/>
      <c r="AI1516" s="159"/>
      <c r="AJ1516" s="159"/>
      <c r="AK1516" s="159"/>
      <c r="AL1516" s="159"/>
      <c r="AM1516" s="159"/>
      <c r="AN1516" s="159"/>
      <c r="AO1516" s="159"/>
      <c r="AP1516" s="159"/>
      <c r="AQ1516" s="159"/>
      <c r="AR1516" s="159"/>
      <c r="AS1516" s="159"/>
      <c r="AT1516" s="159"/>
      <c r="AU1516" s="159"/>
      <c r="AV1516" s="159"/>
      <c r="AW1516" s="159"/>
      <c r="AX1516" s="159"/>
      <c r="AY1516" s="159"/>
      <c r="AZ1516" s="159"/>
      <c r="BA1516" s="159"/>
      <c r="BB1516" s="159"/>
      <c r="BC1516" s="159"/>
    </row>
    <row r="1517" spans="34:55" ht="12.75" x14ac:dyDescent="0.2">
      <c r="AH1517" s="122"/>
      <c r="AI1517" s="159"/>
      <c r="AJ1517" s="159"/>
      <c r="AK1517" s="159"/>
      <c r="AL1517" s="159"/>
      <c r="AM1517" s="159"/>
      <c r="AN1517" s="159"/>
      <c r="AO1517" s="159"/>
      <c r="AP1517" s="159"/>
      <c r="AQ1517" s="159"/>
      <c r="AR1517" s="159"/>
      <c r="AS1517" s="159"/>
      <c r="AT1517" s="159"/>
      <c r="AU1517" s="159"/>
      <c r="AV1517" s="159"/>
      <c r="AW1517" s="159"/>
      <c r="AX1517" s="159"/>
      <c r="AY1517" s="159"/>
      <c r="AZ1517" s="159"/>
      <c r="BA1517" s="159"/>
      <c r="BB1517" s="159"/>
      <c r="BC1517" s="159"/>
    </row>
    <row r="1518" spans="34:55" ht="12.75" x14ac:dyDescent="0.2">
      <c r="AH1518" s="122"/>
      <c r="AI1518" s="159"/>
      <c r="AJ1518" s="159"/>
      <c r="AK1518" s="159"/>
      <c r="AL1518" s="159"/>
      <c r="AM1518" s="159"/>
      <c r="AN1518" s="159"/>
      <c r="AO1518" s="159"/>
      <c r="AP1518" s="159"/>
      <c r="AQ1518" s="159"/>
      <c r="AR1518" s="159"/>
      <c r="AS1518" s="159"/>
      <c r="AT1518" s="159"/>
      <c r="AU1518" s="159"/>
      <c r="AV1518" s="159"/>
      <c r="AW1518" s="159"/>
      <c r="AX1518" s="159"/>
      <c r="AY1518" s="159"/>
      <c r="AZ1518" s="159"/>
      <c r="BA1518" s="159"/>
      <c r="BB1518" s="159"/>
      <c r="BC1518" s="159"/>
    </row>
    <row r="1519" spans="34:55" ht="12.75" x14ac:dyDescent="0.2">
      <c r="AH1519" s="122"/>
      <c r="AI1519" s="159"/>
      <c r="AJ1519" s="159"/>
      <c r="AK1519" s="159"/>
      <c r="AL1519" s="159"/>
      <c r="AM1519" s="159"/>
      <c r="AN1519" s="159"/>
      <c r="AO1519" s="159"/>
      <c r="AP1519" s="159"/>
      <c r="AQ1519" s="159"/>
      <c r="AR1519" s="159"/>
      <c r="AS1519" s="159"/>
      <c r="AT1519" s="159"/>
      <c r="AU1519" s="159"/>
      <c r="AV1519" s="159"/>
      <c r="AW1519" s="159"/>
      <c r="AX1519" s="159"/>
      <c r="AY1519" s="159"/>
      <c r="AZ1519" s="159"/>
      <c r="BA1519" s="159"/>
      <c r="BB1519" s="159"/>
      <c r="BC1519" s="159"/>
    </row>
    <row r="1520" spans="34:55" ht="12.75" x14ac:dyDescent="0.2">
      <c r="AH1520" s="122"/>
      <c r="AI1520" s="159"/>
      <c r="AJ1520" s="159"/>
      <c r="AK1520" s="159"/>
      <c r="AL1520" s="159"/>
      <c r="AM1520" s="159"/>
      <c r="AN1520" s="159"/>
      <c r="AO1520" s="159"/>
      <c r="AP1520" s="159"/>
      <c r="AQ1520" s="159"/>
      <c r="AR1520" s="159"/>
      <c r="AS1520" s="159"/>
      <c r="AT1520" s="159"/>
      <c r="AU1520" s="159"/>
      <c r="AV1520" s="159"/>
      <c r="AW1520" s="159"/>
      <c r="AX1520" s="159"/>
      <c r="AY1520" s="159"/>
      <c r="AZ1520" s="159"/>
      <c r="BA1520" s="159"/>
      <c r="BB1520" s="159"/>
      <c r="BC1520" s="159"/>
    </row>
    <row r="1521" spans="34:55" ht="12.75" x14ac:dyDescent="0.2">
      <c r="AH1521" s="122"/>
      <c r="AI1521" s="159"/>
      <c r="AJ1521" s="159"/>
      <c r="AK1521" s="159"/>
      <c r="AL1521" s="159"/>
      <c r="AM1521" s="159"/>
      <c r="AN1521" s="159"/>
      <c r="AO1521" s="159"/>
      <c r="AP1521" s="159"/>
      <c r="AQ1521" s="159"/>
      <c r="AR1521" s="159"/>
      <c r="AS1521" s="159"/>
      <c r="AT1521" s="159"/>
      <c r="AU1521" s="159"/>
      <c r="AV1521" s="159"/>
      <c r="AW1521" s="159"/>
      <c r="AX1521" s="159"/>
      <c r="AY1521" s="159"/>
      <c r="AZ1521" s="159"/>
      <c r="BA1521" s="159"/>
      <c r="BB1521" s="159"/>
      <c r="BC1521" s="159"/>
    </row>
    <row r="1522" spans="34:55" ht="12.75" x14ac:dyDescent="0.2">
      <c r="AH1522" s="122"/>
      <c r="AI1522" s="159"/>
      <c r="AJ1522" s="159"/>
      <c r="AK1522" s="159"/>
      <c r="AL1522" s="159"/>
      <c r="AM1522" s="159"/>
      <c r="AN1522" s="159"/>
      <c r="AO1522" s="159"/>
      <c r="AP1522" s="159"/>
      <c r="AQ1522" s="159"/>
      <c r="AR1522" s="159"/>
      <c r="AS1522" s="159"/>
      <c r="AT1522" s="159"/>
      <c r="AU1522" s="159"/>
      <c r="AV1522" s="159"/>
      <c r="AW1522" s="159"/>
      <c r="AX1522" s="159"/>
      <c r="AY1522" s="159"/>
      <c r="AZ1522" s="159"/>
      <c r="BA1522" s="159"/>
      <c r="BB1522" s="159"/>
      <c r="BC1522" s="159"/>
    </row>
    <row r="1523" spans="34:55" ht="12.75" x14ac:dyDescent="0.2">
      <c r="AH1523" s="122"/>
      <c r="AI1523" s="159"/>
      <c r="AJ1523" s="159"/>
      <c r="AK1523" s="159"/>
      <c r="AL1523" s="159"/>
      <c r="AM1523" s="159"/>
      <c r="AN1523" s="159"/>
      <c r="AO1523" s="159"/>
      <c r="AP1523" s="159"/>
      <c r="AQ1523" s="159"/>
      <c r="AR1523" s="159"/>
      <c r="AS1523" s="159"/>
      <c r="AT1523" s="159"/>
      <c r="AU1523" s="159"/>
      <c r="AV1523" s="159"/>
      <c r="AW1523" s="159"/>
      <c r="AX1523" s="159"/>
      <c r="AY1523" s="159"/>
      <c r="AZ1523" s="159"/>
      <c r="BA1523" s="159"/>
      <c r="BB1523" s="159"/>
      <c r="BC1523" s="159"/>
    </row>
    <row r="1524" spans="34:55" ht="12.75" x14ac:dyDescent="0.2">
      <c r="AH1524" s="122"/>
      <c r="AI1524" s="159"/>
      <c r="AJ1524" s="159"/>
      <c r="AK1524" s="159"/>
      <c r="AL1524" s="159"/>
      <c r="AM1524" s="159"/>
      <c r="AN1524" s="159"/>
      <c r="AO1524" s="159"/>
      <c r="AP1524" s="159"/>
      <c r="AQ1524" s="159"/>
      <c r="AR1524" s="159"/>
      <c r="AS1524" s="159"/>
      <c r="AT1524" s="159"/>
      <c r="AU1524" s="159"/>
      <c r="AV1524" s="159"/>
      <c r="AW1524" s="159"/>
      <c r="AX1524" s="159"/>
      <c r="AY1524" s="159"/>
      <c r="AZ1524" s="159"/>
      <c r="BA1524" s="159"/>
      <c r="BB1524" s="159"/>
      <c r="BC1524" s="159"/>
    </row>
    <row r="1525" spans="34:55" ht="12.75" x14ac:dyDescent="0.2">
      <c r="AH1525" s="122"/>
      <c r="AI1525" s="159"/>
      <c r="AJ1525" s="159"/>
      <c r="AK1525" s="159"/>
      <c r="AL1525" s="159"/>
      <c r="AM1525" s="159"/>
      <c r="AN1525" s="159"/>
      <c r="AO1525" s="159"/>
      <c r="AP1525" s="159"/>
      <c r="AQ1525" s="159"/>
      <c r="AR1525" s="159"/>
      <c r="AS1525" s="159"/>
      <c r="AT1525" s="159"/>
      <c r="AU1525" s="159"/>
      <c r="AV1525" s="159"/>
      <c r="AW1525" s="159"/>
      <c r="AX1525" s="159"/>
      <c r="AY1525" s="159"/>
      <c r="AZ1525" s="159"/>
      <c r="BA1525" s="159"/>
      <c r="BB1525" s="159"/>
      <c r="BC1525" s="159"/>
    </row>
    <row r="1526" spans="34:55" ht="12.75" x14ac:dyDescent="0.2">
      <c r="AH1526" s="122"/>
      <c r="AI1526" s="159"/>
      <c r="AJ1526" s="159"/>
      <c r="AK1526" s="159"/>
      <c r="AL1526" s="159"/>
      <c r="AM1526" s="159"/>
      <c r="AN1526" s="159"/>
      <c r="AO1526" s="159"/>
      <c r="AP1526" s="159"/>
      <c r="AQ1526" s="159"/>
      <c r="AR1526" s="159"/>
      <c r="AS1526" s="159"/>
      <c r="AT1526" s="159"/>
      <c r="AU1526" s="159"/>
      <c r="AV1526" s="159"/>
      <c r="AW1526" s="159"/>
      <c r="AX1526" s="159"/>
      <c r="AY1526" s="159"/>
      <c r="AZ1526" s="159"/>
      <c r="BA1526" s="159"/>
      <c r="BB1526" s="159"/>
      <c r="BC1526" s="159"/>
    </row>
    <row r="1527" spans="34:55" ht="12.75" x14ac:dyDescent="0.2">
      <c r="AH1527" s="122"/>
      <c r="AI1527" s="159"/>
      <c r="AJ1527" s="159"/>
      <c r="AK1527" s="159"/>
      <c r="AL1527" s="159"/>
      <c r="AM1527" s="159"/>
      <c r="AN1527" s="159"/>
      <c r="AO1527" s="159"/>
      <c r="AP1527" s="159"/>
      <c r="AQ1527" s="159"/>
      <c r="AR1527" s="159"/>
      <c r="AS1527" s="159"/>
      <c r="AT1527" s="159"/>
      <c r="AU1527" s="159"/>
      <c r="AV1527" s="159"/>
      <c r="AW1527" s="159"/>
      <c r="AX1527" s="159"/>
      <c r="AY1527" s="159"/>
      <c r="AZ1527" s="159"/>
      <c r="BA1527" s="159"/>
      <c r="BB1527" s="159"/>
      <c r="BC1527" s="159"/>
    </row>
    <row r="1528" spans="34:55" ht="12.75" x14ac:dyDescent="0.2">
      <c r="AH1528" s="122"/>
      <c r="AI1528" s="159"/>
      <c r="AJ1528" s="159"/>
      <c r="AK1528" s="159"/>
      <c r="AL1528" s="159"/>
      <c r="AM1528" s="159"/>
      <c r="AN1528" s="159"/>
      <c r="AO1528" s="159"/>
      <c r="AP1528" s="159"/>
      <c r="AQ1528" s="159"/>
      <c r="AR1528" s="159"/>
      <c r="AS1528" s="159"/>
      <c r="AT1528" s="159"/>
      <c r="AU1528" s="159"/>
      <c r="AV1528" s="159"/>
      <c r="AW1528" s="159"/>
      <c r="AX1528" s="159"/>
      <c r="AY1528" s="159"/>
      <c r="AZ1528" s="159"/>
      <c r="BA1528" s="159"/>
      <c r="BB1528" s="159"/>
      <c r="BC1528" s="159"/>
    </row>
    <row r="1529" spans="34:55" ht="12.75" x14ac:dyDescent="0.2">
      <c r="AH1529" s="122"/>
      <c r="AI1529" s="159"/>
      <c r="AJ1529" s="159"/>
      <c r="AK1529" s="159"/>
      <c r="AL1529" s="159"/>
      <c r="AM1529" s="159"/>
      <c r="AN1529" s="159"/>
      <c r="AO1529" s="159"/>
      <c r="AP1529" s="159"/>
      <c r="AQ1529" s="159"/>
      <c r="AR1529" s="159"/>
      <c r="AS1529" s="159"/>
      <c r="AT1529" s="159"/>
      <c r="AU1529" s="159"/>
      <c r="AV1529" s="159"/>
      <c r="AW1529" s="159"/>
      <c r="AX1529" s="159"/>
      <c r="AY1529" s="159"/>
      <c r="AZ1529" s="159"/>
      <c r="BA1529" s="159"/>
      <c r="BB1529" s="159"/>
      <c r="BC1529" s="159"/>
    </row>
    <row r="1530" spans="34:55" ht="12.75" x14ac:dyDescent="0.2">
      <c r="AH1530" s="122"/>
      <c r="AI1530" s="159"/>
      <c r="AJ1530" s="159"/>
      <c r="AK1530" s="159"/>
      <c r="AL1530" s="159"/>
      <c r="AM1530" s="159"/>
      <c r="AN1530" s="159"/>
      <c r="AO1530" s="159"/>
      <c r="AP1530" s="159"/>
      <c r="AQ1530" s="159"/>
      <c r="AR1530" s="159"/>
      <c r="AS1530" s="159"/>
      <c r="AT1530" s="159"/>
      <c r="AU1530" s="159"/>
      <c r="AV1530" s="159"/>
      <c r="AW1530" s="159"/>
      <c r="AX1530" s="159"/>
      <c r="AY1530" s="159"/>
      <c r="AZ1530" s="159"/>
      <c r="BA1530" s="159"/>
      <c r="BB1530" s="159"/>
      <c r="BC1530" s="159"/>
    </row>
    <row r="1531" spans="34:55" ht="12.75" x14ac:dyDescent="0.2">
      <c r="AH1531" s="122"/>
      <c r="AI1531" s="159"/>
      <c r="AJ1531" s="159"/>
      <c r="AK1531" s="159"/>
      <c r="AL1531" s="159"/>
      <c r="AM1531" s="159"/>
      <c r="AN1531" s="159"/>
      <c r="AO1531" s="159"/>
      <c r="AP1531" s="159"/>
      <c r="AQ1531" s="159"/>
      <c r="AR1531" s="159"/>
      <c r="AS1531" s="159"/>
      <c r="AT1531" s="159"/>
      <c r="AU1531" s="159"/>
      <c r="AV1531" s="159"/>
      <c r="AW1531" s="159"/>
      <c r="AX1531" s="159"/>
      <c r="AY1531" s="159"/>
      <c r="AZ1531" s="159"/>
      <c r="BA1531" s="159"/>
      <c r="BB1531" s="159"/>
      <c r="BC1531" s="159"/>
    </row>
    <row r="1532" spans="34:55" ht="12.75" x14ac:dyDescent="0.2">
      <c r="AH1532" s="122"/>
      <c r="AI1532" s="159"/>
      <c r="AJ1532" s="159"/>
      <c r="AK1532" s="159"/>
      <c r="AL1532" s="159"/>
      <c r="AM1532" s="159"/>
      <c r="AN1532" s="159"/>
      <c r="AO1532" s="159"/>
      <c r="AP1532" s="159"/>
      <c r="AQ1532" s="159"/>
      <c r="AR1532" s="159"/>
      <c r="AS1532" s="159"/>
      <c r="AT1532" s="159"/>
      <c r="AU1532" s="159"/>
      <c r="AV1532" s="159"/>
      <c r="AW1532" s="159"/>
      <c r="AX1532" s="159"/>
      <c r="AY1532" s="159"/>
      <c r="AZ1532" s="159"/>
      <c r="BA1532" s="159"/>
      <c r="BB1532" s="159"/>
      <c r="BC1532" s="159"/>
    </row>
    <row r="1533" spans="34:55" ht="12.75" x14ac:dyDescent="0.2">
      <c r="AH1533" s="122"/>
      <c r="AI1533" s="159"/>
      <c r="AJ1533" s="159"/>
      <c r="AK1533" s="159"/>
      <c r="AL1533" s="159"/>
      <c r="AM1533" s="159"/>
      <c r="AN1533" s="159"/>
      <c r="AO1533" s="159"/>
      <c r="AP1533" s="159"/>
      <c r="AQ1533" s="159"/>
      <c r="AR1533" s="159"/>
      <c r="AS1533" s="159"/>
      <c r="AT1533" s="159"/>
      <c r="AU1533" s="159"/>
      <c r="AV1533" s="159"/>
      <c r="AW1533" s="159"/>
      <c r="AX1533" s="159"/>
      <c r="AY1533" s="159"/>
      <c r="AZ1533" s="159"/>
      <c r="BA1533" s="159"/>
      <c r="BB1533" s="159"/>
      <c r="BC1533" s="159"/>
    </row>
    <row r="1534" spans="34:55" ht="12.75" x14ac:dyDescent="0.2">
      <c r="AH1534" s="122"/>
      <c r="AI1534" s="159"/>
      <c r="AJ1534" s="159"/>
      <c r="AK1534" s="159"/>
      <c r="AL1534" s="159"/>
      <c r="AM1534" s="159"/>
      <c r="AN1534" s="159"/>
      <c r="AO1534" s="159"/>
      <c r="AP1534" s="159"/>
      <c r="AQ1534" s="159"/>
      <c r="AR1534" s="159"/>
      <c r="AS1534" s="159"/>
      <c r="AT1534" s="159"/>
      <c r="AU1534" s="159"/>
      <c r="AV1534" s="159"/>
      <c r="AW1534" s="159"/>
      <c r="AX1534" s="159"/>
      <c r="AY1534" s="159"/>
      <c r="AZ1534" s="159"/>
      <c r="BA1534" s="159"/>
      <c r="BB1534" s="159"/>
      <c r="BC1534" s="159"/>
    </row>
    <row r="1535" spans="34:55" ht="12.75" x14ac:dyDescent="0.2">
      <c r="AH1535" s="122"/>
      <c r="AI1535" s="159"/>
      <c r="AJ1535" s="159"/>
      <c r="AK1535" s="159"/>
      <c r="AL1535" s="159"/>
      <c r="AM1535" s="159"/>
      <c r="AN1535" s="159"/>
      <c r="AO1535" s="159"/>
      <c r="AP1535" s="159"/>
      <c r="AQ1535" s="159"/>
      <c r="AR1535" s="159"/>
      <c r="AS1535" s="159"/>
      <c r="AT1535" s="159"/>
      <c r="AU1535" s="159"/>
      <c r="AV1535" s="159"/>
      <c r="AW1535" s="159"/>
      <c r="AX1535" s="159"/>
      <c r="AY1535" s="159"/>
      <c r="AZ1535" s="159"/>
      <c r="BA1535" s="159"/>
      <c r="BB1535" s="159"/>
      <c r="BC1535" s="159"/>
    </row>
    <row r="1536" spans="34:55" ht="12.75" x14ac:dyDescent="0.2">
      <c r="AH1536" s="122"/>
      <c r="AI1536" s="159"/>
      <c r="AJ1536" s="159"/>
      <c r="AK1536" s="159"/>
      <c r="AL1536" s="159"/>
      <c r="AM1536" s="159"/>
      <c r="AN1536" s="159"/>
      <c r="AO1536" s="159"/>
      <c r="AP1536" s="159"/>
      <c r="AQ1536" s="159"/>
      <c r="AR1536" s="159"/>
      <c r="AS1536" s="159"/>
      <c r="AT1536" s="159"/>
      <c r="AU1536" s="159"/>
      <c r="AV1536" s="159"/>
      <c r="AW1536" s="159"/>
      <c r="AX1536" s="159"/>
      <c r="AY1536" s="159"/>
      <c r="AZ1536" s="159"/>
      <c r="BA1536" s="159"/>
      <c r="BB1536" s="159"/>
      <c r="BC1536" s="159"/>
    </row>
    <row r="1537" spans="34:55" ht="12.75" x14ac:dyDescent="0.2">
      <c r="AH1537" s="122"/>
      <c r="AI1537" s="159"/>
      <c r="AJ1537" s="159"/>
      <c r="AK1537" s="159"/>
      <c r="AL1537" s="159"/>
      <c r="AM1537" s="159"/>
      <c r="AN1537" s="159"/>
      <c r="AO1537" s="159"/>
      <c r="AP1537" s="159"/>
      <c r="AQ1537" s="159"/>
      <c r="AR1537" s="159"/>
      <c r="AS1537" s="159"/>
      <c r="AT1537" s="159"/>
      <c r="AU1537" s="159"/>
      <c r="AV1537" s="159"/>
      <c r="AW1537" s="159"/>
      <c r="AX1537" s="159"/>
      <c r="AY1537" s="159"/>
      <c r="AZ1537" s="159"/>
      <c r="BA1537" s="159"/>
      <c r="BB1537" s="159"/>
      <c r="BC1537" s="159"/>
    </row>
    <row r="1538" spans="34:55" ht="12.75" x14ac:dyDescent="0.2">
      <c r="AH1538" s="122"/>
      <c r="AI1538" s="159"/>
      <c r="AJ1538" s="159"/>
      <c r="AK1538" s="159"/>
      <c r="AL1538" s="159"/>
      <c r="AM1538" s="159"/>
      <c r="AN1538" s="159"/>
      <c r="AO1538" s="159"/>
      <c r="AP1538" s="159"/>
      <c r="AQ1538" s="159"/>
      <c r="AR1538" s="159"/>
      <c r="AS1538" s="159"/>
      <c r="AT1538" s="159"/>
      <c r="AU1538" s="159"/>
      <c r="AV1538" s="159"/>
      <c r="AW1538" s="159"/>
      <c r="AX1538" s="159"/>
      <c r="AY1538" s="159"/>
      <c r="AZ1538" s="159"/>
      <c r="BA1538" s="159"/>
      <c r="BB1538" s="159"/>
      <c r="BC1538" s="159"/>
    </row>
    <row r="1539" spans="34:55" ht="12.75" x14ac:dyDescent="0.2">
      <c r="AH1539" s="122"/>
      <c r="AI1539" s="159"/>
      <c r="AJ1539" s="159"/>
      <c r="AK1539" s="159"/>
      <c r="AL1539" s="159"/>
      <c r="AM1539" s="159"/>
      <c r="AN1539" s="159"/>
      <c r="AO1539" s="159"/>
      <c r="AP1539" s="159"/>
      <c r="AQ1539" s="159"/>
      <c r="AR1539" s="159"/>
      <c r="AS1539" s="159"/>
      <c r="AT1539" s="159"/>
      <c r="AU1539" s="159"/>
      <c r="AV1539" s="159"/>
      <c r="AW1539" s="159"/>
      <c r="AX1539" s="159"/>
      <c r="AY1539" s="159"/>
      <c r="AZ1539" s="159"/>
      <c r="BA1539" s="159"/>
      <c r="BB1539" s="159"/>
      <c r="BC1539" s="159"/>
    </row>
    <row r="1540" spans="34:55" ht="12.75" x14ac:dyDescent="0.2">
      <c r="AH1540" s="122"/>
      <c r="AI1540" s="159"/>
      <c r="AJ1540" s="159"/>
      <c r="AK1540" s="159"/>
      <c r="AL1540" s="159"/>
      <c r="AM1540" s="159"/>
      <c r="AN1540" s="159"/>
      <c r="AO1540" s="159"/>
      <c r="AP1540" s="159"/>
      <c r="AQ1540" s="159"/>
      <c r="AR1540" s="159"/>
      <c r="AS1540" s="159"/>
      <c r="AT1540" s="159"/>
      <c r="AU1540" s="159"/>
      <c r="AV1540" s="159"/>
      <c r="AW1540" s="159"/>
      <c r="AX1540" s="159"/>
      <c r="AY1540" s="159"/>
      <c r="AZ1540" s="159"/>
      <c r="BA1540" s="159"/>
      <c r="BB1540" s="159"/>
      <c r="BC1540" s="159"/>
    </row>
    <row r="1541" spans="34:55" ht="12.75" x14ac:dyDescent="0.2">
      <c r="AH1541" s="122"/>
      <c r="AI1541" s="159"/>
      <c r="AJ1541" s="159"/>
      <c r="AK1541" s="159"/>
      <c r="AL1541" s="159"/>
      <c r="AM1541" s="159"/>
      <c r="AN1541" s="159"/>
      <c r="AO1541" s="159"/>
      <c r="AP1541" s="159"/>
      <c r="AQ1541" s="159"/>
      <c r="AR1541" s="159"/>
      <c r="AS1541" s="159"/>
      <c r="AT1541" s="159"/>
      <c r="AU1541" s="159"/>
      <c r="AV1541" s="159"/>
      <c r="AW1541" s="159"/>
      <c r="AX1541" s="159"/>
      <c r="AY1541" s="159"/>
      <c r="AZ1541" s="159"/>
      <c r="BA1541" s="159"/>
      <c r="BB1541" s="159"/>
      <c r="BC1541" s="159"/>
    </row>
    <row r="1542" spans="34:55" ht="12.75" x14ac:dyDescent="0.2">
      <c r="AH1542" s="122"/>
      <c r="AI1542" s="159"/>
      <c r="AJ1542" s="159"/>
      <c r="AK1542" s="159"/>
      <c r="AL1542" s="159"/>
      <c r="AM1542" s="159"/>
      <c r="AN1542" s="159"/>
      <c r="AO1542" s="159"/>
      <c r="AP1542" s="159"/>
      <c r="AQ1542" s="159"/>
      <c r="AR1542" s="159"/>
      <c r="AS1542" s="159"/>
      <c r="AT1542" s="159"/>
      <c r="AU1542" s="159"/>
      <c r="AV1542" s="159"/>
      <c r="AW1542" s="159"/>
      <c r="AX1542" s="159"/>
      <c r="AY1542" s="159"/>
      <c r="AZ1542" s="159"/>
      <c r="BA1542" s="159"/>
      <c r="BB1542" s="159"/>
      <c r="BC1542" s="159"/>
    </row>
    <row r="1543" spans="34:55" ht="12.75" x14ac:dyDescent="0.2">
      <c r="AH1543" s="122"/>
      <c r="AI1543" s="159"/>
      <c r="AJ1543" s="159"/>
      <c r="AK1543" s="159"/>
      <c r="AL1543" s="159"/>
      <c r="AM1543" s="159"/>
      <c r="AN1543" s="159"/>
      <c r="AO1543" s="159"/>
      <c r="AP1543" s="159"/>
      <c r="AQ1543" s="159"/>
      <c r="AR1543" s="159"/>
      <c r="AS1543" s="159"/>
      <c r="AT1543" s="159"/>
      <c r="AU1543" s="159"/>
      <c r="AV1543" s="159"/>
      <c r="AW1543" s="159"/>
      <c r="AX1543" s="159"/>
      <c r="AY1543" s="159"/>
      <c r="AZ1543" s="159"/>
      <c r="BA1543" s="159"/>
      <c r="BB1543" s="159"/>
      <c r="BC1543" s="159"/>
    </row>
    <row r="1544" spans="34:55" ht="12.75" x14ac:dyDescent="0.2">
      <c r="AH1544" s="122"/>
      <c r="AI1544" s="159"/>
      <c r="AJ1544" s="159"/>
      <c r="AK1544" s="159"/>
      <c r="AL1544" s="159"/>
      <c r="AM1544" s="159"/>
      <c r="AN1544" s="159"/>
      <c r="AO1544" s="159"/>
      <c r="AP1544" s="159"/>
      <c r="AQ1544" s="159"/>
      <c r="AR1544" s="159"/>
      <c r="AS1544" s="159"/>
      <c r="AT1544" s="159"/>
      <c r="AU1544" s="159"/>
      <c r="AV1544" s="159"/>
      <c r="AW1544" s="159"/>
      <c r="AX1544" s="159"/>
      <c r="AY1544" s="159"/>
      <c r="AZ1544" s="159"/>
      <c r="BA1544" s="159"/>
      <c r="BB1544" s="159"/>
      <c r="BC1544" s="159"/>
    </row>
    <row r="1545" spans="34:55" ht="12.75" x14ac:dyDescent="0.2">
      <c r="AH1545" s="122"/>
      <c r="AI1545" s="159"/>
      <c r="AJ1545" s="159"/>
      <c r="AK1545" s="159"/>
      <c r="AL1545" s="159"/>
      <c r="AM1545" s="159"/>
      <c r="AN1545" s="159"/>
      <c r="AO1545" s="159"/>
      <c r="AP1545" s="159"/>
      <c r="AQ1545" s="159"/>
      <c r="AR1545" s="159"/>
      <c r="AS1545" s="159"/>
      <c r="AT1545" s="159"/>
      <c r="AU1545" s="159"/>
      <c r="AV1545" s="159"/>
      <c r="AW1545" s="159"/>
      <c r="AX1545" s="159"/>
      <c r="AY1545" s="159"/>
      <c r="AZ1545" s="159"/>
      <c r="BA1545" s="159"/>
      <c r="BB1545" s="159"/>
      <c r="BC1545" s="159"/>
    </row>
    <row r="1546" spans="34:55" ht="12.75" x14ac:dyDescent="0.2">
      <c r="AH1546" s="122"/>
      <c r="AI1546" s="159"/>
      <c r="AJ1546" s="159"/>
      <c r="AK1546" s="159"/>
      <c r="AL1546" s="159"/>
      <c r="AM1546" s="159"/>
      <c r="AN1546" s="159"/>
      <c r="AO1546" s="159"/>
      <c r="AP1546" s="159"/>
      <c r="AQ1546" s="159"/>
      <c r="AR1546" s="159"/>
      <c r="AS1546" s="159"/>
      <c r="AT1546" s="159"/>
      <c r="AU1546" s="159"/>
      <c r="AV1546" s="159"/>
      <c r="AW1546" s="159"/>
      <c r="AX1546" s="159"/>
      <c r="AY1546" s="159"/>
      <c r="AZ1546" s="159"/>
      <c r="BA1546" s="159"/>
      <c r="BB1546" s="159"/>
      <c r="BC1546" s="159"/>
    </row>
    <row r="1547" spans="34:55" ht="12.75" x14ac:dyDescent="0.2">
      <c r="AH1547" s="122"/>
      <c r="AI1547" s="159"/>
      <c r="AJ1547" s="159"/>
      <c r="AK1547" s="159"/>
      <c r="AL1547" s="159"/>
      <c r="AM1547" s="159"/>
      <c r="AN1547" s="159"/>
      <c r="AO1547" s="159"/>
      <c r="AP1547" s="159"/>
      <c r="AQ1547" s="159"/>
      <c r="AR1547" s="159"/>
      <c r="AS1547" s="159"/>
      <c r="AT1547" s="159"/>
      <c r="AU1547" s="159"/>
      <c r="AV1547" s="159"/>
      <c r="AW1547" s="159"/>
      <c r="AX1547" s="159"/>
      <c r="AY1547" s="159"/>
      <c r="AZ1547" s="159"/>
      <c r="BA1547" s="159"/>
      <c r="BB1547" s="159"/>
      <c r="BC1547" s="159"/>
    </row>
    <row r="1548" spans="34:55" ht="12.75" x14ac:dyDescent="0.2">
      <c r="AH1548" s="122"/>
      <c r="AI1548" s="159"/>
      <c r="AJ1548" s="159"/>
      <c r="AK1548" s="159"/>
      <c r="AL1548" s="159"/>
      <c r="AM1548" s="159"/>
      <c r="AN1548" s="159"/>
      <c r="AO1548" s="159"/>
      <c r="AP1548" s="159"/>
      <c r="AQ1548" s="159"/>
      <c r="AR1548" s="159"/>
      <c r="AS1548" s="159"/>
      <c r="AT1548" s="159"/>
      <c r="AU1548" s="159"/>
      <c r="AV1548" s="159"/>
      <c r="AW1548" s="159"/>
      <c r="AX1548" s="159"/>
      <c r="AY1548" s="159"/>
      <c r="AZ1548" s="159"/>
      <c r="BA1548" s="159"/>
      <c r="BB1548" s="159"/>
      <c r="BC1548" s="159"/>
    </row>
    <row r="1549" spans="34:55" ht="12.75" x14ac:dyDescent="0.2">
      <c r="AH1549" s="122"/>
      <c r="AI1549" s="159"/>
      <c r="AJ1549" s="159"/>
      <c r="AK1549" s="159"/>
      <c r="AL1549" s="159"/>
      <c r="AM1549" s="159"/>
      <c r="AN1549" s="159"/>
      <c r="AO1549" s="159"/>
      <c r="AP1549" s="159"/>
      <c r="AQ1549" s="159"/>
      <c r="AR1549" s="159"/>
      <c r="AS1549" s="159"/>
      <c r="AT1549" s="159"/>
      <c r="AU1549" s="159"/>
      <c r="AV1549" s="159"/>
      <c r="AW1549" s="159"/>
      <c r="AX1549" s="159"/>
      <c r="AY1549" s="159"/>
      <c r="AZ1549" s="159"/>
      <c r="BA1549" s="159"/>
      <c r="BB1549" s="159"/>
      <c r="BC1549" s="159"/>
    </row>
    <row r="1550" spans="34:55" ht="12.75" x14ac:dyDescent="0.2">
      <c r="AH1550" s="122"/>
      <c r="AI1550" s="159"/>
      <c r="AJ1550" s="159"/>
      <c r="AK1550" s="159"/>
      <c r="AL1550" s="159"/>
      <c r="AM1550" s="159"/>
      <c r="AN1550" s="159"/>
      <c r="AO1550" s="159"/>
      <c r="AP1550" s="159"/>
      <c r="AQ1550" s="159"/>
      <c r="AR1550" s="159"/>
      <c r="AS1550" s="159"/>
      <c r="AT1550" s="159"/>
      <c r="AU1550" s="159"/>
      <c r="AV1550" s="159"/>
      <c r="AW1550" s="159"/>
      <c r="AX1550" s="159"/>
      <c r="AY1550" s="159"/>
      <c r="AZ1550" s="159"/>
      <c r="BA1550" s="159"/>
      <c r="BB1550" s="159"/>
      <c r="BC1550" s="159"/>
    </row>
    <row r="1551" spans="34:55" ht="12.75" x14ac:dyDescent="0.2">
      <c r="AH1551" s="122"/>
      <c r="AI1551" s="159"/>
      <c r="AJ1551" s="159"/>
      <c r="AK1551" s="159"/>
      <c r="AL1551" s="159"/>
      <c r="AM1551" s="159"/>
      <c r="AN1551" s="159"/>
      <c r="AO1551" s="159"/>
      <c r="AP1551" s="159"/>
      <c r="AQ1551" s="159"/>
      <c r="AR1551" s="159"/>
      <c r="AS1551" s="159"/>
      <c r="AT1551" s="159"/>
      <c r="AU1551" s="159"/>
      <c r="AV1551" s="159"/>
      <c r="AW1551" s="159"/>
      <c r="AX1551" s="159"/>
      <c r="AY1551" s="159"/>
      <c r="AZ1551" s="159"/>
      <c r="BA1551" s="159"/>
      <c r="BB1551" s="159"/>
      <c r="BC1551" s="159"/>
    </row>
    <row r="1552" spans="34:55" ht="12.75" x14ac:dyDescent="0.2">
      <c r="AH1552" s="122"/>
      <c r="AI1552" s="159"/>
      <c r="AJ1552" s="159"/>
      <c r="AK1552" s="159"/>
      <c r="AL1552" s="159"/>
      <c r="AM1552" s="159"/>
      <c r="AN1552" s="159"/>
      <c r="AO1552" s="159"/>
      <c r="AP1552" s="159"/>
      <c r="AQ1552" s="159"/>
      <c r="AR1552" s="159"/>
      <c r="AS1552" s="159"/>
      <c r="AT1552" s="159"/>
      <c r="AU1552" s="159"/>
      <c r="AV1552" s="159"/>
      <c r="AW1552" s="159"/>
      <c r="AX1552" s="159"/>
      <c r="AY1552" s="159"/>
      <c r="AZ1552" s="159"/>
      <c r="BA1552" s="159"/>
      <c r="BB1552" s="159"/>
      <c r="BC1552" s="159"/>
    </row>
    <row r="1553" spans="34:55" ht="12.75" x14ac:dyDescent="0.2">
      <c r="AH1553" s="122"/>
      <c r="AI1553" s="159"/>
      <c r="AJ1553" s="159"/>
      <c r="AK1553" s="159"/>
      <c r="AL1553" s="159"/>
      <c r="AM1553" s="159"/>
      <c r="AN1553" s="159"/>
      <c r="AO1553" s="159"/>
      <c r="AP1553" s="159"/>
      <c r="AQ1553" s="159"/>
      <c r="AR1553" s="159"/>
      <c r="AS1553" s="159"/>
      <c r="AT1553" s="159"/>
      <c r="AU1553" s="159"/>
      <c r="AV1553" s="159"/>
      <c r="AW1553" s="159"/>
      <c r="AX1553" s="159"/>
      <c r="AY1553" s="159"/>
      <c r="AZ1553" s="159"/>
      <c r="BA1553" s="159"/>
      <c r="BB1553" s="159"/>
      <c r="BC1553" s="159"/>
    </row>
    <row r="1554" spans="34:55" ht="12.75" x14ac:dyDescent="0.2">
      <c r="AH1554" s="122"/>
      <c r="AI1554" s="159"/>
      <c r="AJ1554" s="159"/>
      <c r="AK1554" s="159"/>
      <c r="AL1554" s="159"/>
      <c r="AM1554" s="159"/>
      <c r="AN1554" s="159"/>
      <c r="AO1554" s="159"/>
      <c r="AP1554" s="159"/>
      <c r="AQ1554" s="159"/>
      <c r="AR1554" s="159"/>
      <c r="AS1554" s="159"/>
      <c r="AT1554" s="159"/>
      <c r="AU1554" s="159"/>
      <c r="AV1554" s="159"/>
      <c r="AW1554" s="159"/>
      <c r="AX1554" s="159"/>
      <c r="AY1554" s="159"/>
      <c r="AZ1554" s="159"/>
      <c r="BA1554" s="159"/>
      <c r="BB1554" s="159"/>
      <c r="BC1554" s="159"/>
    </row>
    <row r="1555" spans="34:55" ht="12.75" x14ac:dyDescent="0.2">
      <c r="AH1555" s="122"/>
      <c r="AI1555" s="159"/>
      <c r="AJ1555" s="159"/>
      <c r="AK1555" s="159"/>
      <c r="AL1555" s="159"/>
      <c r="AM1555" s="159"/>
      <c r="AN1555" s="159"/>
      <c r="AO1555" s="159"/>
      <c r="AP1555" s="159"/>
      <c r="AQ1555" s="159"/>
      <c r="AR1555" s="159"/>
      <c r="AS1555" s="159"/>
      <c r="AT1555" s="159"/>
      <c r="AU1555" s="159"/>
      <c r="AV1555" s="159"/>
      <c r="AW1555" s="159"/>
      <c r="AX1555" s="159"/>
      <c r="AY1555" s="159"/>
      <c r="AZ1555" s="159"/>
      <c r="BA1555" s="159"/>
      <c r="BB1555" s="159"/>
      <c r="BC1555" s="159"/>
    </row>
    <row r="1556" spans="34:55" ht="12.75" x14ac:dyDescent="0.2">
      <c r="AH1556" s="122"/>
      <c r="AI1556" s="159"/>
      <c r="AJ1556" s="159"/>
      <c r="AK1556" s="159"/>
      <c r="AL1556" s="159"/>
      <c r="AM1556" s="159"/>
      <c r="AN1556" s="159"/>
      <c r="AO1556" s="159"/>
      <c r="AP1556" s="159"/>
      <c r="AQ1556" s="159"/>
      <c r="AR1556" s="159"/>
      <c r="AS1556" s="159"/>
      <c r="AT1556" s="159"/>
      <c r="AU1556" s="159"/>
      <c r="AV1556" s="159"/>
      <c r="AW1556" s="159"/>
      <c r="AX1556" s="159"/>
      <c r="AY1556" s="159"/>
      <c r="AZ1556" s="159"/>
      <c r="BA1556" s="159"/>
      <c r="BB1556" s="159"/>
      <c r="BC1556" s="159"/>
    </row>
    <row r="1557" spans="34:55" ht="12.75" x14ac:dyDescent="0.2">
      <c r="AH1557" s="122"/>
      <c r="AI1557" s="159"/>
      <c r="AJ1557" s="159"/>
      <c r="AK1557" s="159"/>
      <c r="AL1557" s="159"/>
      <c r="AM1557" s="159"/>
      <c r="AN1557" s="159"/>
      <c r="AO1557" s="159"/>
      <c r="AP1557" s="159"/>
      <c r="AQ1557" s="159"/>
      <c r="AR1557" s="159"/>
      <c r="AS1557" s="159"/>
      <c r="AT1557" s="159"/>
      <c r="AU1557" s="159"/>
      <c r="AV1557" s="159"/>
      <c r="AW1557" s="159"/>
      <c r="AX1557" s="159"/>
      <c r="AY1557" s="159"/>
      <c r="AZ1557" s="159"/>
      <c r="BA1557" s="159"/>
      <c r="BB1557" s="159"/>
      <c r="BC1557" s="159"/>
    </row>
    <row r="1558" spans="34:55" ht="12.75" x14ac:dyDescent="0.2">
      <c r="AH1558" s="122"/>
      <c r="AI1558" s="159"/>
      <c r="AJ1558" s="159"/>
      <c r="AK1558" s="159"/>
      <c r="AL1558" s="159"/>
      <c r="AM1558" s="159"/>
      <c r="AN1558" s="159"/>
      <c r="AO1558" s="159"/>
      <c r="AP1558" s="159"/>
      <c r="AQ1558" s="159"/>
      <c r="AR1558" s="159"/>
      <c r="AS1558" s="159"/>
      <c r="AT1558" s="159"/>
      <c r="AU1558" s="159"/>
      <c r="AV1558" s="159"/>
      <c r="AW1558" s="159"/>
      <c r="AX1558" s="159"/>
      <c r="AY1558" s="159"/>
      <c r="AZ1558" s="159"/>
      <c r="BA1558" s="159"/>
      <c r="BB1558" s="159"/>
      <c r="BC1558" s="159"/>
    </row>
    <row r="1559" spans="34:55" ht="12.75" x14ac:dyDescent="0.2">
      <c r="AH1559" s="122"/>
      <c r="AI1559" s="159"/>
      <c r="AJ1559" s="159"/>
      <c r="AK1559" s="159"/>
      <c r="AL1559" s="159"/>
      <c r="AM1559" s="159"/>
      <c r="AN1559" s="159"/>
      <c r="AO1559" s="159"/>
      <c r="AP1559" s="159"/>
      <c r="AQ1559" s="159"/>
      <c r="AR1559" s="159"/>
      <c r="AS1559" s="159"/>
      <c r="AT1559" s="159"/>
      <c r="AU1559" s="159"/>
      <c r="AV1559" s="159"/>
      <c r="AW1559" s="159"/>
      <c r="AX1559" s="159"/>
      <c r="AY1559" s="159"/>
      <c r="AZ1559" s="159"/>
      <c r="BA1559" s="159"/>
      <c r="BB1559" s="159"/>
      <c r="BC1559" s="159"/>
    </row>
    <row r="1560" spans="34:55" ht="12.75" x14ac:dyDescent="0.2">
      <c r="AH1560" s="122"/>
      <c r="AI1560" s="159"/>
      <c r="AJ1560" s="159"/>
      <c r="AK1560" s="159"/>
      <c r="AL1560" s="159"/>
      <c r="AM1560" s="159"/>
      <c r="AN1560" s="159"/>
      <c r="AO1560" s="159"/>
      <c r="AP1560" s="159"/>
      <c r="AQ1560" s="159"/>
      <c r="AR1560" s="159"/>
      <c r="AS1560" s="159"/>
      <c r="AT1560" s="159"/>
      <c r="AU1560" s="159"/>
      <c r="AV1560" s="159"/>
      <c r="AW1560" s="159"/>
      <c r="AX1560" s="159"/>
      <c r="AY1560" s="159"/>
      <c r="AZ1560" s="159"/>
      <c r="BA1560" s="159"/>
      <c r="BB1560" s="159"/>
      <c r="BC1560" s="159"/>
    </row>
    <row r="1561" spans="34:55" ht="12.75" x14ac:dyDescent="0.2">
      <c r="AH1561" s="122"/>
      <c r="AI1561" s="159"/>
      <c r="AJ1561" s="159"/>
      <c r="AK1561" s="159"/>
      <c r="AL1561" s="159"/>
      <c r="AM1561" s="159"/>
      <c r="AN1561" s="159"/>
      <c r="AO1561" s="159"/>
      <c r="AP1561" s="159"/>
      <c r="AQ1561" s="159"/>
      <c r="AR1561" s="159"/>
      <c r="AS1561" s="159"/>
      <c r="AT1561" s="159"/>
      <c r="AU1561" s="159"/>
      <c r="AV1561" s="159"/>
      <c r="AW1561" s="159"/>
      <c r="AX1561" s="159"/>
      <c r="AY1561" s="159"/>
      <c r="AZ1561" s="159"/>
      <c r="BA1561" s="159"/>
      <c r="BB1561" s="159"/>
      <c r="BC1561" s="159"/>
    </row>
    <row r="1562" spans="34:55" ht="12.75" x14ac:dyDescent="0.2">
      <c r="AH1562" s="122"/>
      <c r="AI1562" s="159"/>
      <c r="AJ1562" s="159"/>
      <c r="AK1562" s="159"/>
      <c r="AL1562" s="159"/>
      <c r="AM1562" s="159"/>
      <c r="AN1562" s="159"/>
      <c r="AO1562" s="159"/>
      <c r="AP1562" s="159"/>
      <c r="AQ1562" s="159"/>
      <c r="AR1562" s="159"/>
      <c r="AS1562" s="159"/>
      <c r="AT1562" s="159"/>
      <c r="AU1562" s="159"/>
      <c r="AV1562" s="159"/>
      <c r="AW1562" s="159"/>
      <c r="AX1562" s="159"/>
      <c r="AY1562" s="159"/>
      <c r="AZ1562" s="159"/>
      <c r="BA1562" s="159"/>
      <c r="BB1562" s="159"/>
      <c r="BC1562" s="159"/>
    </row>
    <row r="1563" spans="34:55" ht="12.75" x14ac:dyDescent="0.2">
      <c r="AH1563" s="122"/>
      <c r="AI1563" s="159"/>
      <c r="AJ1563" s="159"/>
      <c r="AK1563" s="159"/>
      <c r="AL1563" s="159"/>
      <c r="AM1563" s="159"/>
      <c r="AN1563" s="159"/>
      <c r="AO1563" s="159"/>
      <c r="AP1563" s="159"/>
      <c r="AQ1563" s="159"/>
      <c r="AR1563" s="159"/>
      <c r="AS1563" s="159"/>
      <c r="AT1563" s="159"/>
      <c r="AU1563" s="159"/>
      <c r="AV1563" s="159"/>
      <c r="AW1563" s="159"/>
      <c r="AX1563" s="159"/>
      <c r="AY1563" s="159"/>
      <c r="AZ1563" s="159"/>
      <c r="BA1563" s="159"/>
      <c r="BB1563" s="159"/>
      <c r="BC1563" s="159"/>
    </row>
    <row r="1564" spans="34:55" ht="12.75" x14ac:dyDescent="0.2">
      <c r="AH1564" s="122"/>
      <c r="AI1564" s="159"/>
      <c r="AJ1564" s="159"/>
      <c r="AK1564" s="159"/>
      <c r="AL1564" s="159"/>
      <c r="AM1564" s="159"/>
      <c r="AN1564" s="159"/>
      <c r="AO1564" s="159"/>
      <c r="AP1564" s="159"/>
      <c r="AQ1564" s="159"/>
      <c r="AR1564" s="159"/>
      <c r="AS1564" s="159"/>
      <c r="AT1564" s="159"/>
      <c r="AU1564" s="159"/>
      <c r="AV1564" s="159"/>
      <c r="AW1564" s="159"/>
      <c r="AX1564" s="159"/>
      <c r="AY1564" s="159"/>
      <c r="AZ1564" s="159"/>
      <c r="BA1564" s="159"/>
      <c r="BB1564" s="159"/>
      <c r="BC1564" s="159"/>
    </row>
    <row r="1565" spans="34:55" ht="12.75" x14ac:dyDescent="0.2">
      <c r="AH1565" s="122"/>
      <c r="AI1565" s="159"/>
      <c r="AJ1565" s="159"/>
      <c r="AK1565" s="159"/>
      <c r="AL1565" s="159"/>
      <c r="AM1565" s="159"/>
      <c r="AN1565" s="159"/>
      <c r="AO1565" s="159"/>
      <c r="AP1565" s="159"/>
      <c r="AQ1565" s="159"/>
      <c r="AR1565" s="159"/>
      <c r="AS1565" s="159"/>
      <c r="AT1565" s="159"/>
      <c r="AU1565" s="159"/>
      <c r="AV1565" s="159"/>
      <c r="AW1565" s="159"/>
      <c r="AX1565" s="159"/>
      <c r="AY1565" s="159"/>
      <c r="AZ1565" s="159"/>
      <c r="BA1565" s="159"/>
      <c r="BB1565" s="159"/>
      <c r="BC1565" s="159"/>
    </row>
    <row r="1566" spans="34:55" ht="12.75" x14ac:dyDescent="0.2">
      <c r="AH1566" s="122"/>
      <c r="AI1566" s="159"/>
      <c r="AJ1566" s="159"/>
      <c r="AK1566" s="159"/>
      <c r="AL1566" s="159"/>
      <c r="AM1566" s="159"/>
      <c r="AN1566" s="159"/>
      <c r="AO1566" s="159"/>
      <c r="AP1566" s="159"/>
      <c r="AQ1566" s="159"/>
      <c r="AR1566" s="159"/>
      <c r="AS1566" s="159"/>
      <c r="AT1566" s="159"/>
      <c r="AU1566" s="159"/>
      <c r="AV1566" s="159"/>
      <c r="AW1566" s="159"/>
      <c r="AX1566" s="159"/>
      <c r="AY1566" s="159"/>
      <c r="AZ1566" s="159"/>
      <c r="BA1566" s="159"/>
      <c r="BB1566" s="159"/>
      <c r="BC1566" s="159"/>
    </row>
    <row r="1567" spans="34:55" ht="12.75" x14ac:dyDescent="0.2">
      <c r="AH1567" s="122"/>
      <c r="AI1567" s="159"/>
      <c r="AJ1567" s="159"/>
      <c r="AK1567" s="159"/>
      <c r="AL1567" s="159"/>
      <c r="AM1567" s="159"/>
      <c r="AN1567" s="159"/>
      <c r="AO1567" s="159"/>
      <c r="AP1567" s="159"/>
      <c r="AQ1567" s="159"/>
      <c r="AR1567" s="159"/>
      <c r="AS1567" s="159"/>
      <c r="AT1567" s="159"/>
      <c r="AU1567" s="159"/>
      <c r="AV1567" s="159"/>
      <c r="AW1567" s="159"/>
      <c r="AX1567" s="159"/>
      <c r="AY1567" s="159"/>
      <c r="AZ1567" s="159"/>
      <c r="BA1567" s="159"/>
      <c r="BB1567" s="159"/>
      <c r="BC1567" s="159"/>
    </row>
    <row r="1568" spans="34:55" ht="12.75" x14ac:dyDescent="0.2">
      <c r="AH1568" s="122"/>
      <c r="AI1568" s="159"/>
      <c r="AJ1568" s="159"/>
      <c r="AK1568" s="159"/>
      <c r="AL1568" s="159"/>
      <c r="AM1568" s="159"/>
      <c r="AN1568" s="159"/>
      <c r="AO1568" s="159"/>
      <c r="AP1568" s="159"/>
      <c r="AQ1568" s="159"/>
      <c r="AR1568" s="159"/>
      <c r="AS1568" s="159"/>
      <c r="AT1568" s="159"/>
      <c r="AU1568" s="159"/>
      <c r="AV1568" s="159"/>
      <c r="AW1568" s="159"/>
      <c r="AX1568" s="159"/>
      <c r="AY1568" s="159"/>
      <c r="AZ1568" s="159"/>
      <c r="BA1568" s="159"/>
      <c r="BB1568" s="159"/>
      <c r="BC1568" s="159"/>
    </row>
    <row r="1569" spans="34:55" ht="12.75" x14ac:dyDescent="0.2">
      <c r="AH1569" s="122"/>
      <c r="AI1569" s="159"/>
      <c r="AJ1569" s="159"/>
      <c r="AK1569" s="159"/>
      <c r="AL1569" s="159"/>
      <c r="AM1569" s="159"/>
      <c r="AN1569" s="159"/>
      <c r="AO1569" s="159"/>
      <c r="AP1569" s="159"/>
      <c r="AQ1569" s="159"/>
      <c r="AR1569" s="159"/>
      <c r="AS1569" s="159"/>
      <c r="AT1569" s="159"/>
      <c r="AU1569" s="159"/>
      <c r="AV1569" s="159"/>
      <c r="AW1569" s="159"/>
      <c r="AX1569" s="159"/>
      <c r="AY1569" s="159"/>
      <c r="AZ1569" s="159"/>
      <c r="BA1569" s="159"/>
      <c r="BB1569" s="159"/>
      <c r="BC1569" s="159"/>
    </row>
    <row r="1570" spans="34:55" ht="12.75" x14ac:dyDescent="0.2">
      <c r="AH1570" s="122"/>
      <c r="AI1570" s="159"/>
      <c r="AJ1570" s="159"/>
      <c r="AK1570" s="159"/>
      <c r="AL1570" s="159"/>
      <c r="AM1570" s="159"/>
      <c r="AN1570" s="159"/>
      <c r="AO1570" s="159"/>
      <c r="AP1570" s="159"/>
      <c r="AQ1570" s="159"/>
      <c r="AR1570" s="159"/>
      <c r="AS1570" s="159"/>
      <c r="AT1570" s="159"/>
      <c r="AU1570" s="159"/>
      <c r="AV1570" s="159"/>
      <c r="AW1570" s="159"/>
      <c r="AX1570" s="159"/>
      <c r="AY1570" s="159"/>
      <c r="AZ1570" s="159"/>
      <c r="BA1570" s="159"/>
      <c r="BB1570" s="159"/>
      <c r="BC1570" s="159"/>
    </row>
    <row r="1571" spans="34:55" ht="12.75" x14ac:dyDescent="0.2">
      <c r="AH1571" s="122"/>
      <c r="AI1571" s="159"/>
      <c r="AJ1571" s="159"/>
      <c r="AK1571" s="159"/>
      <c r="AL1571" s="159"/>
      <c r="AM1571" s="159"/>
      <c r="AN1571" s="159"/>
      <c r="AO1571" s="159"/>
      <c r="AP1571" s="159"/>
      <c r="AQ1571" s="159"/>
      <c r="AR1571" s="159"/>
      <c r="AS1571" s="159"/>
      <c r="AT1571" s="159"/>
      <c r="AU1571" s="159"/>
      <c r="AV1571" s="159"/>
      <c r="AW1571" s="159"/>
      <c r="AX1571" s="159"/>
      <c r="AY1571" s="159"/>
      <c r="AZ1571" s="159"/>
      <c r="BA1571" s="159"/>
      <c r="BB1571" s="159"/>
      <c r="BC1571" s="159"/>
    </row>
    <row r="1572" spans="34:55" ht="12.75" x14ac:dyDescent="0.2">
      <c r="AH1572" s="122"/>
      <c r="AI1572" s="159"/>
      <c r="AJ1572" s="159"/>
      <c r="AK1572" s="159"/>
      <c r="AL1572" s="159"/>
      <c r="AM1572" s="159"/>
      <c r="AN1572" s="159"/>
      <c r="AO1572" s="159"/>
      <c r="AP1572" s="159"/>
      <c r="AQ1572" s="159"/>
      <c r="AR1572" s="159"/>
      <c r="AS1572" s="159"/>
      <c r="AT1572" s="159"/>
      <c r="AU1572" s="159"/>
      <c r="AV1572" s="159"/>
      <c r="AW1572" s="159"/>
      <c r="AX1572" s="159"/>
      <c r="AY1572" s="159"/>
      <c r="AZ1572" s="159"/>
      <c r="BA1572" s="159"/>
      <c r="BB1572" s="159"/>
      <c r="BC1572" s="159"/>
    </row>
    <row r="1573" spans="34:55" ht="12.75" x14ac:dyDescent="0.2">
      <c r="AH1573" s="122"/>
      <c r="AI1573" s="159"/>
      <c r="AJ1573" s="159"/>
      <c r="AK1573" s="159"/>
      <c r="AL1573" s="159"/>
      <c r="AM1573" s="159"/>
      <c r="AN1573" s="159"/>
      <c r="AO1573" s="159"/>
      <c r="AP1573" s="159"/>
      <c r="AQ1573" s="159"/>
      <c r="AR1573" s="159"/>
      <c r="AS1573" s="159"/>
      <c r="AT1573" s="159"/>
      <c r="AU1573" s="159"/>
      <c r="AV1573" s="159"/>
      <c r="AW1573" s="159"/>
      <c r="AX1573" s="159"/>
      <c r="AY1573" s="159"/>
      <c r="AZ1573" s="159"/>
      <c r="BA1573" s="159"/>
      <c r="BB1573" s="159"/>
      <c r="BC1573" s="159"/>
    </row>
    <row r="1574" spans="34:55" ht="12.75" x14ac:dyDescent="0.2">
      <c r="AH1574" s="122"/>
      <c r="AI1574" s="159"/>
      <c r="AJ1574" s="159"/>
      <c r="AK1574" s="159"/>
      <c r="AL1574" s="159"/>
      <c r="AM1574" s="159"/>
      <c r="AN1574" s="159"/>
      <c r="AO1574" s="159"/>
      <c r="AP1574" s="159"/>
      <c r="AQ1574" s="159"/>
      <c r="AR1574" s="159"/>
      <c r="AS1574" s="159"/>
      <c r="AT1574" s="159"/>
      <c r="AU1574" s="159"/>
      <c r="AV1574" s="159"/>
      <c r="AW1574" s="159"/>
      <c r="AX1574" s="159"/>
      <c r="AY1574" s="159"/>
      <c r="AZ1574" s="159"/>
      <c r="BA1574" s="159"/>
      <c r="BB1574" s="159"/>
      <c r="BC1574" s="159"/>
    </row>
    <row r="1575" spans="34:55" ht="12.75" x14ac:dyDescent="0.2">
      <c r="AH1575" s="122"/>
      <c r="AI1575" s="159"/>
      <c r="AJ1575" s="159"/>
      <c r="AK1575" s="159"/>
      <c r="AL1575" s="159"/>
      <c r="AM1575" s="159"/>
      <c r="AN1575" s="159"/>
      <c r="AO1575" s="159"/>
      <c r="AP1575" s="159"/>
      <c r="AQ1575" s="159"/>
      <c r="AR1575" s="159"/>
      <c r="AS1575" s="159"/>
      <c r="AT1575" s="159"/>
      <c r="AU1575" s="159"/>
      <c r="AV1575" s="159"/>
      <c r="AW1575" s="159"/>
      <c r="AX1575" s="159"/>
      <c r="AY1575" s="159"/>
      <c r="AZ1575" s="159"/>
      <c r="BA1575" s="159"/>
      <c r="BB1575" s="159"/>
      <c r="BC1575" s="159"/>
    </row>
    <row r="1576" spans="34:55" ht="12.75" x14ac:dyDescent="0.2">
      <c r="AH1576" s="122"/>
      <c r="AI1576" s="159"/>
      <c r="AJ1576" s="159"/>
      <c r="AK1576" s="159"/>
      <c r="AL1576" s="159"/>
      <c r="AM1576" s="159"/>
      <c r="AN1576" s="159"/>
      <c r="AO1576" s="159"/>
      <c r="AP1576" s="159"/>
      <c r="AQ1576" s="159"/>
      <c r="AR1576" s="159"/>
      <c r="AS1576" s="159"/>
      <c r="AT1576" s="159"/>
      <c r="AU1576" s="159"/>
      <c r="AV1576" s="159"/>
      <c r="AW1576" s="159"/>
      <c r="AX1576" s="159"/>
      <c r="AY1576" s="159"/>
      <c r="AZ1576" s="159"/>
      <c r="BA1576" s="159"/>
      <c r="BB1576" s="159"/>
      <c r="BC1576" s="159"/>
    </row>
    <row r="1577" spans="34:55" ht="12.75" x14ac:dyDescent="0.2">
      <c r="AH1577" s="122"/>
      <c r="AI1577" s="159"/>
      <c r="AJ1577" s="159"/>
      <c r="AK1577" s="159"/>
      <c r="AL1577" s="159"/>
      <c r="AM1577" s="159"/>
      <c r="AN1577" s="159"/>
      <c r="AO1577" s="159"/>
      <c r="AP1577" s="159"/>
      <c r="AQ1577" s="159"/>
      <c r="AR1577" s="159"/>
      <c r="AS1577" s="159"/>
      <c r="AT1577" s="159"/>
      <c r="AU1577" s="159"/>
      <c r="AV1577" s="159"/>
      <c r="AW1577" s="159"/>
      <c r="AX1577" s="159"/>
      <c r="AY1577" s="159"/>
      <c r="AZ1577" s="159"/>
      <c r="BA1577" s="159"/>
      <c r="BB1577" s="159"/>
      <c r="BC1577" s="159"/>
    </row>
    <row r="1578" spans="34:55" ht="12.75" x14ac:dyDescent="0.2">
      <c r="AH1578" s="122"/>
      <c r="AI1578" s="159"/>
      <c r="AJ1578" s="159"/>
      <c r="AK1578" s="159"/>
      <c r="AL1578" s="159"/>
      <c r="AM1578" s="159"/>
      <c r="AN1578" s="159"/>
      <c r="AO1578" s="159"/>
      <c r="AP1578" s="159"/>
      <c r="AQ1578" s="159"/>
      <c r="AR1578" s="159"/>
      <c r="AS1578" s="159"/>
      <c r="AT1578" s="159"/>
      <c r="AU1578" s="159"/>
      <c r="AV1578" s="159"/>
      <c r="AW1578" s="159"/>
      <c r="AX1578" s="159"/>
      <c r="AY1578" s="159"/>
      <c r="AZ1578" s="159"/>
      <c r="BA1578" s="159"/>
      <c r="BB1578" s="159"/>
      <c r="BC1578" s="159"/>
    </row>
    <row r="1579" spans="34:55" ht="12.75" x14ac:dyDescent="0.2">
      <c r="AH1579" s="122"/>
      <c r="AI1579" s="159"/>
      <c r="AJ1579" s="159"/>
      <c r="AK1579" s="159"/>
      <c r="AL1579" s="159"/>
      <c r="AM1579" s="159"/>
      <c r="AN1579" s="159"/>
      <c r="AO1579" s="159"/>
      <c r="AP1579" s="159"/>
      <c r="AQ1579" s="159"/>
      <c r="AR1579" s="159"/>
      <c r="AS1579" s="159"/>
      <c r="AT1579" s="159"/>
      <c r="AU1579" s="159"/>
      <c r="AV1579" s="159"/>
      <c r="AW1579" s="159"/>
      <c r="AX1579" s="159"/>
      <c r="AY1579" s="159"/>
      <c r="AZ1579" s="159"/>
      <c r="BA1579" s="159"/>
      <c r="BB1579" s="159"/>
      <c r="BC1579" s="159"/>
    </row>
    <row r="1580" spans="34:55" ht="12.75" x14ac:dyDescent="0.2">
      <c r="AH1580" s="122"/>
      <c r="AI1580" s="159"/>
      <c r="AJ1580" s="159"/>
      <c r="AK1580" s="159"/>
      <c r="AL1580" s="159"/>
      <c r="AM1580" s="159"/>
      <c r="AN1580" s="159"/>
      <c r="AO1580" s="159"/>
      <c r="AP1580" s="159"/>
      <c r="AQ1580" s="159"/>
      <c r="AR1580" s="159"/>
      <c r="AS1580" s="159"/>
      <c r="AT1580" s="159"/>
      <c r="AU1580" s="159"/>
      <c r="AV1580" s="159"/>
      <c r="AW1580" s="159"/>
      <c r="AX1580" s="159"/>
      <c r="AY1580" s="159"/>
      <c r="AZ1580" s="159"/>
      <c r="BA1580" s="159"/>
      <c r="BB1580" s="159"/>
      <c r="BC1580" s="159"/>
    </row>
    <row r="1581" spans="34:55" ht="12.75" x14ac:dyDescent="0.2">
      <c r="AH1581" s="122"/>
      <c r="AI1581" s="159"/>
      <c r="AJ1581" s="159"/>
      <c r="AK1581" s="159"/>
      <c r="AL1581" s="159"/>
      <c r="AM1581" s="159"/>
      <c r="AN1581" s="159"/>
      <c r="AO1581" s="159"/>
      <c r="AP1581" s="159"/>
      <c r="AQ1581" s="159"/>
      <c r="AR1581" s="159"/>
      <c r="AS1581" s="159"/>
      <c r="AT1581" s="159"/>
      <c r="AU1581" s="159"/>
      <c r="AV1581" s="159"/>
      <c r="AW1581" s="159"/>
      <c r="AX1581" s="159"/>
      <c r="AY1581" s="159"/>
      <c r="AZ1581" s="159"/>
      <c r="BA1581" s="159"/>
      <c r="BB1581" s="159"/>
      <c r="BC1581" s="159"/>
    </row>
    <row r="1582" spans="34:55" ht="12.75" x14ac:dyDescent="0.2">
      <c r="AH1582" s="122"/>
      <c r="AI1582" s="159"/>
      <c r="AJ1582" s="159"/>
      <c r="AK1582" s="159"/>
      <c r="AL1582" s="159"/>
      <c r="AM1582" s="159"/>
      <c r="AN1582" s="159"/>
      <c r="AO1582" s="159"/>
      <c r="AP1582" s="159"/>
      <c r="AQ1582" s="159"/>
      <c r="AR1582" s="159"/>
      <c r="AS1582" s="159"/>
      <c r="AT1582" s="159"/>
      <c r="AU1582" s="159"/>
      <c r="AV1582" s="159"/>
      <c r="AW1582" s="159"/>
      <c r="AX1582" s="159"/>
      <c r="AY1582" s="159"/>
      <c r="AZ1582" s="159"/>
      <c r="BA1582" s="159"/>
      <c r="BB1582" s="159"/>
      <c r="BC1582" s="159"/>
    </row>
    <row r="1583" spans="34:55" ht="12.75" x14ac:dyDescent="0.2">
      <c r="AH1583" s="122"/>
      <c r="AI1583" s="159"/>
      <c r="AJ1583" s="159"/>
      <c r="AK1583" s="159"/>
      <c r="AL1583" s="159"/>
      <c r="AM1583" s="159"/>
      <c r="AN1583" s="159"/>
      <c r="AO1583" s="159"/>
      <c r="AP1583" s="159"/>
      <c r="AQ1583" s="159"/>
      <c r="AR1583" s="159"/>
      <c r="AS1583" s="159"/>
      <c r="AT1583" s="159"/>
      <c r="AU1583" s="159"/>
      <c r="AV1583" s="159"/>
      <c r="AW1583" s="159"/>
      <c r="AX1583" s="159"/>
      <c r="AY1583" s="159"/>
      <c r="AZ1583" s="159"/>
      <c r="BA1583" s="159"/>
      <c r="BB1583" s="159"/>
      <c r="BC1583" s="159"/>
    </row>
    <row r="1584" spans="34:55" ht="12.75" x14ac:dyDescent="0.2">
      <c r="AH1584" s="122"/>
      <c r="AI1584" s="159"/>
      <c r="AJ1584" s="159"/>
      <c r="AK1584" s="159"/>
      <c r="AL1584" s="159"/>
      <c r="AM1584" s="159"/>
      <c r="AN1584" s="159"/>
      <c r="AO1584" s="159"/>
      <c r="AP1584" s="159"/>
      <c r="AQ1584" s="159"/>
      <c r="AR1584" s="159"/>
      <c r="AS1584" s="159"/>
      <c r="AT1584" s="159"/>
      <c r="AU1584" s="159"/>
      <c r="AV1584" s="159"/>
      <c r="AW1584" s="159"/>
      <c r="AX1584" s="159"/>
      <c r="AY1584" s="159"/>
      <c r="AZ1584" s="159"/>
      <c r="BA1584" s="159"/>
      <c r="BB1584" s="159"/>
      <c r="BC1584" s="159"/>
    </row>
    <row r="1585" spans="34:55" ht="12.75" x14ac:dyDescent="0.2">
      <c r="AH1585" s="122"/>
      <c r="AI1585" s="159"/>
      <c r="AJ1585" s="159"/>
      <c r="AK1585" s="159"/>
      <c r="AL1585" s="159"/>
      <c r="AM1585" s="159"/>
      <c r="AN1585" s="159"/>
      <c r="AO1585" s="159"/>
      <c r="AP1585" s="159"/>
      <c r="AQ1585" s="159"/>
      <c r="AR1585" s="159"/>
      <c r="AS1585" s="159"/>
      <c r="AT1585" s="159"/>
      <c r="AU1585" s="159"/>
      <c r="AV1585" s="159"/>
      <c r="AW1585" s="159"/>
      <c r="AX1585" s="159"/>
      <c r="AY1585" s="159"/>
      <c r="AZ1585" s="159"/>
      <c r="BA1585" s="159"/>
      <c r="BB1585" s="159"/>
      <c r="BC1585" s="159"/>
    </row>
    <row r="1586" spans="34:55" ht="12.75" x14ac:dyDescent="0.2">
      <c r="AH1586" s="122"/>
      <c r="AI1586" s="159"/>
      <c r="AJ1586" s="159"/>
      <c r="AK1586" s="159"/>
      <c r="AL1586" s="159"/>
      <c r="AM1586" s="159"/>
      <c r="AN1586" s="159"/>
      <c r="AO1586" s="159"/>
      <c r="AP1586" s="159"/>
      <c r="AQ1586" s="159"/>
      <c r="AR1586" s="159"/>
      <c r="AS1586" s="159"/>
      <c r="AT1586" s="159"/>
      <c r="AU1586" s="159"/>
      <c r="AV1586" s="159"/>
      <c r="AW1586" s="159"/>
      <c r="AX1586" s="159"/>
      <c r="AY1586" s="159"/>
      <c r="AZ1586" s="159"/>
      <c r="BA1586" s="159"/>
      <c r="BB1586" s="159"/>
      <c r="BC1586" s="159"/>
    </row>
    <row r="1587" spans="34:55" ht="12.75" x14ac:dyDescent="0.2">
      <c r="AH1587" s="122"/>
      <c r="AI1587" s="159"/>
      <c r="AJ1587" s="159"/>
      <c r="AK1587" s="159"/>
      <c r="AL1587" s="159"/>
      <c r="AM1587" s="159"/>
      <c r="AN1587" s="159"/>
      <c r="AO1587" s="159"/>
      <c r="AP1587" s="159"/>
      <c r="AQ1587" s="159"/>
      <c r="AR1587" s="159"/>
      <c r="AS1587" s="159"/>
      <c r="AT1587" s="159"/>
      <c r="AU1587" s="159"/>
      <c r="AV1587" s="159"/>
      <c r="AW1587" s="159"/>
      <c r="AX1587" s="159"/>
      <c r="AY1587" s="159"/>
      <c r="AZ1587" s="159"/>
      <c r="BA1587" s="159"/>
      <c r="BB1587" s="159"/>
      <c r="BC1587" s="159"/>
    </row>
    <row r="1588" spans="34:55" ht="12.75" x14ac:dyDescent="0.2">
      <c r="AH1588" s="122"/>
      <c r="AI1588" s="159"/>
      <c r="AJ1588" s="159"/>
      <c r="AK1588" s="159"/>
      <c r="AL1588" s="159"/>
      <c r="AM1588" s="159"/>
      <c r="AN1588" s="159"/>
      <c r="AO1588" s="159"/>
      <c r="AP1588" s="159"/>
      <c r="AQ1588" s="159"/>
      <c r="AR1588" s="159"/>
      <c r="AS1588" s="159"/>
      <c r="AT1588" s="159"/>
      <c r="AU1588" s="159"/>
      <c r="AV1588" s="159"/>
      <c r="AW1588" s="159"/>
      <c r="AX1588" s="159"/>
      <c r="AY1588" s="159"/>
      <c r="AZ1588" s="159"/>
      <c r="BA1588" s="159"/>
      <c r="BB1588" s="159"/>
      <c r="BC1588" s="159"/>
    </row>
    <row r="1589" spans="34:55" ht="12.75" x14ac:dyDescent="0.2">
      <c r="AH1589" s="122"/>
      <c r="AI1589" s="159"/>
      <c r="AJ1589" s="159"/>
      <c r="AK1589" s="159"/>
      <c r="AL1589" s="159"/>
      <c r="AM1589" s="159"/>
      <c r="AN1589" s="159"/>
      <c r="AO1589" s="159"/>
      <c r="AP1589" s="159"/>
      <c r="AQ1589" s="159"/>
      <c r="AR1589" s="159"/>
      <c r="AS1589" s="159"/>
      <c r="AT1589" s="159"/>
      <c r="AU1589" s="159"/>
      <c r="AV1589" s="159"/>
      <c r="AW1589" s="159"/>
      <c r="AX1589" s="159"/>
      <c r="AY1589" s="159"/>
      <c r="AZ1589" s="159"/>
      <c r="BA1589" s="159"/>
      <c r="BB1589" s="159"/>
      <c r="BC1589" s="159"/>
    </row>
    <row r="1590" spans="34:55" ht="12.75" x14ac:dyDescent="0.2">
      <c r="AH1590" s="122"/>
      <c r="AI1590" s="159"/>
      <c r="AJ1590" s="159"/>
      <c r="AK1590" s="159"/>
      <c r="AL1590" s="159"/>
      <c r="AM1590" s="159"/>
      <c r="AN1590" s="159"/>
      <c r="AO1590" s="159"/>
      <c r="AP1590" s="159"/>
      <c r="AQ1590" s="159"/>
      <c r="AR1590" s="159"/>
      <c r="AS1590" s="159"/>
      <c r="AT1590" s="159"/>
      <c r="AU1590" s="159"/>
      <c r="AV1590" s="159"/>
      <c r="AW1590" s="159"/>
      <c r="AX1590" s="159"/>
      <c r="AY1590" s="159"/>
      <c r="AZ1590" s="159"/>
      <c r="BA1590" s="159"/>
      <c r="BB1590" s="159"/>
      <c r="BC1590" s="159"/>
    </row>
    <row r="1591" spans="34:55" ht="12.75" x14ac:dyDescent="0.2">
      <c r="AH1591" s="122"/>
      <c r="AI1591" s="159"/>
      <c r="AJ1591" s="159"/>
      <c r="AK1591" s="159"/>
      <c r="AL1591" s="159"/>
      <c r="AM1591" s="159"/>
      <c r="AN1591" s="159"/>
      <c r="AO1591" s="159"/>
      <c r="AP1591" s="159"/>
      <c r="AQ1591" s="159"/>
      <c r="AR1591" s="159"/>
      <c r="AS1591" s="159"/>
      <c r="AT1591" s="159"/>
      <c r="AU1591" s="159"/>
      <c r="AV1591" s="159"/>
      <c r="AW1591" s="159"/>
      <c r="AX1591" s="159"/>
      <c r="AY1591" s="159"/>
      <c r="AZ1591" s="159"/>
      <c r="BA1591" s="159"/>
      <c r="BB1591" s="159"/>
      <c r="BC1591" s="159"/>
    </row>
    <row r="1592" spans="34:55" ht="12.75" x14ac:dyDescent="0.2">
      <c r="AH1592" s="122"/>
      <c r="AI1592" s="159"/>
      <c r="AJ1592" s="159"/>
      <c r="AK1592" s="159"/>
      <c r="AL1592" s="159"/>
      <c r="AM1592" s="159"/>
      <c r="AN1592" s="159"/>
      <c r="AO1592" s="159"/>
      <c r="AP1592" s="159"/>
      <c r="AQ1592" s="159"/>
      <c r="AR1592" s="159"/>
      <c r="AS1592" s="159"/>
      <c r="AT1592" s="159"/>
      <c r="AU1592" s="159"/>
      <c r="AV1592" s="159"/>
      <c r="AW1592" s="159"/>
      <c r="AX1592" s="159"/>
      <c r="AY1592" s="159"/>
      <c r="AZ1592" s="159"/>
      <c r="BA1592" s="159"/>
      <c r="BB1592" s="159"/>
      <c r="BC1592" s="159"/>
    </row>
    <row r="1593" spans="34:55" ht="12.75" x14ac:dyDescent="0.2">
      <c r="AH1593" s="122"/>
      <c r="AI1593" s="159"/>
      <c r="AJ1593" s="159"/>
      <c r="AK1593" s="159"/>
      <c r="AL1593" s="159"/>
      <c r="AM1593" s="159"/>
      <c r="AN1593" s="159"/>
      <c r="AO1593" s="159"/>
      <c r="AP1593" s="159"/>
      <c r="AQ1593" s="159"/>
      <c r="AR1593" s="159"/>
      <c r="AS1593" s="159"/>
      <c r="AT1593" s="159"/>
      <c r="AU1593" s="159"/>
      <c r="AV1593" s="159"/>
      <c r="AW1593" s="159"/>
      <c r="AX1593" s="159"/>
      <c r="AY1593" s="159"/>
      <c r="AZ1593" s="159"/>
      <c r="BA1593" s="159"/>
      <c r="BB1593" s="159"/>
      <c r="BC1593" s="159"/>
    </row>
    <row r="1594" spans="34:55" ht="12.75" x14ac:dyDescent="0.2">
      <c r="AH1594" s="122"/>
      <c r="AI1594" s="159"/>
      <c r="AJ1594" s="159"/>
      <c r="AK1594" s="159"/>
      <c r="AL1594" s="159"/>
      <c r="AM1594" s="159"/>
      <c r="AN1594" s="159"/>
      <c r="AO1594" s="159"/>
      <c r="AP1594" s="159"/>
      <c r="AQ1594" s="159"/>
      <c r="AR1594" s="159"/>
      <c r="AS1594" s="159"/>
      <c r="AT1594" s="159"/>
      <c r="AU1594" s="159"/>
      <c r="AV1594" s="159"/>
      <c r="AW1594" s="159"/>
      <c r="AX1594" s="159"/>
      <c r="AY1594" s="159"/>
      <c r="AZ1594" s="159"/>
      <c r="BA1594" s="159"/>
      <c r="BB1594" s="159"/>
      <c r="BC1594" s="159"/>
    </row>
    <row r="1595" spans="34:55" ht="12.75" x14ac:dyDescent="0.2">
      <c r="AH1595" s="122"/>
      <c r="AI1595" s="159"/>
      <c r="AJ1595" s="159"/>
      <c r="AK1595" s="159"/>
      <c r="AL1595" s="159"/>
      <c r="AM1595" s="159"/>
      <c r="AN1595" s="159"/>
      <c r="AO1595" s="159"/>
      <c r="AP1595" s="159"/>
      <c r="AQ1595" s="159"/>
      <c r="AR1595" s="159"/>
      <c r="AS1595" s="159"/>
      <c r="AT1595" s="159"/>
      <c r="AU1595" s="159"/>
      <c r="AV1595" s="159"/>
      <c r="AW1595" s="159"/>
      <c r="AX1595" s="159"/>
      <c r="AY1595" s="159"/>
      <c r="AZ1595" s="159"/>
      <c r="BA1595" s="159"/>
      <c r="BB1595" s="159"/>
      <c r="BC1595" s="159"/>
    </row>
    <row r="1596" spans="34:55" ht="12.75" x14ac:dyDescent="0.2">
      <c r="AH1596" s="122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159"/>
      <c r="AX1596" s="159"/>
      <c r="AY1596" s="159"/>
      <c r="AZ1596" s="159"/>
      <c r="BA1596" s="159"/>
      <c r="BB1596" s="159"/>
      <c r="BC1596" s="159"/>
    </row>
    <row r="1597" spans="34:55" ht="12.75" x14ac:dyDescent="0.2">
      <c r="AH1597" s="122"/>
      <c r="AI1597" s="159"/>
      <c r="AJ1597" s="159"/>
      <c r="AK1597" s="159"/>
      <c r="AL1597" s="159"/>
      <c r="AM1597" s="159"/>
      <c r="AN1597" s="159"/>
      <c r="AO1597" s="159"/>
      <c r="AP1597" s="159"/>
      <c r="AQ1597" s="159"/>
      <c r="AR1597" s="159"/>
      <c r="AS1597" s="159"/>
      <c r="AT1597" s="159"/>
      <c r="AU1597" s="159"/>
      <c r="AV1597" s="159"/>
      <c r="AW1597" s="159"/>
      <c r="AX1597" s="159"/>
      <c r="AY1597" s="159"/>
      <c r="AZ1597" s="159"/>
      <c r="BA1597" s="159"/>
      <c r="BB1597" s="159"/>
      <c r="BC1597" s="159"/>
    </row>
    <row r="1598" spans="34:55" ht="12.75" x14ac:dyDescent="0.2">
      <c r="AH1598" s="122"/>
      <c r="AI1598" s="159"/>
      <c r="AJ1598" s="159"/>
      <c r="AK1598" s="159"/>
      <c r="AL1598" s="159"/>
      <c r="AM1598" s="159"/>
      <c r="AN1598" s="159"/>
      <c r="AO1598" s="159"/>
      <c r="AP1598" s="159"/>
      <c r="AQ1598" s="159"/>
      <c r="AR1598" s="159"/>
      <c r="AS1598" s="159"/>
      <c r="AT1598" s="159"/>
      <c r="AU1598" s="159"/>
      <c r="AV1598" s="159"/>
      <c r="AW1598" s="159"/>
      <c r="AX1598" s="159"/>
      <c r="AY1598" s="159"/>
      <c r="AZ1598" s="159"/>
      <c r="BA1598" s="159"/>
      <c r="BB1598" s="159"/>
      <c r="BC1598" s="159"/>
    </row>
    <row r="1599" spans="34:55" ht="12.75" x14ac:dyDescent="0.2">
      <c r="AH1599" s="122"/>
      <c r="AI1599" s="159"/>
      <c r="AJ1599" s="159"/>
      <c r="AK1599" s="159"/>
      <c r="AL1599" s="159"/>
      <c r="AM1599" s="159"/>
      <c r="AN1599" s="159"/>
      <c r="AO1599" s="159"/>
      <c r="AP1599" s="159"/>
      <c r="AQ1599" s="159"/>
      <c r="AR1599" s="159"/>
      <c r="AS1599" s="159"/>
      <c r="AT1599" s="159"/>
      <c r="AU1599" s="159"/>
      <c r="AV1599" s="159"/>
      <c r="AW1599" s="159"/>
      <c r="AX1599" s="159"/>
      <c r="AY1599" s="159"/>
      <c r="AZ1599" s="159"/>
      <c r="BA1599" s="159"/>
      <c r="BB1599" s="159"/>
      <c r="BC1599" s="159"/>
    </row>
    <row r="1600" spans="34:55" ht="12.75" x14ac:dyDescent="0.2">
      <c r="AH1600" s="122"/>
      <c r="AI1600" s="159"/>
      <c r="AJ1600" s="159"/>
      <c r="AK1600" s="159"/>
      <c r="AL1600" s="159"/>
      <c r="AM1600" s="159"/>
      <c r="AN1600" s="159"/>
      <c r="AO1600" s="159"/>
      <c r="AP1600" s="159"/>
      <c r="AQ1600" s="159"/>
      <c r="AR1600" s="159"/>
      <c r="AS1600" s="159"/>
      <c r="AT1600" s="159"/>
      <c r="AU1600" s="159"/>
      <c r="AV1600" s="159"/>
      <c r="AW1600" s="159"/>
      <c r="AX1600" s="159"/>
      <c r="AY1600" s="159"/>
      <c r="AZ1600" s="159"/>
      <c r="BA1600" s="159"/>
      <c r="BB1600" s="159"/>
      <c r="BC1600" s="159"/>
    </row>
    <row r="1601" spans="34:55" ht="12.75" x14ac:dyDescent="0.2">
      <c r="AH1601" s="122"/>
      <c r="AI1601" s="159"/>
      <c r="AJ1601" s="159"/>
      <c r="AK1601" s="159"/>
      <c r="AL1601" s="159"/>
      <c r="AM1601" s="159"/>
      <c r="AN1601" s="159"/>
      <c r="AO1601" s="159"/>
      <c r="AP1601" s="159"/>
      <c r="AQ1601" s="159"/>
      <c r="AR1601" s="159"/>
      <c r="AS1601" s="159"/>
      <c r="AT1601" s="159"/>
      <c r="AU1601" s="159"/>
      <c r="AV1601" s="159"/>
      <c r="AW1601" s="159"/>
      <c r="AX1601" s="159"/>
      <c r="AY1601" s="159"/>
      <c r="AZ1601" s="159"/>
      <c r="BA1601" s="159"/>
      <c r="BB1601" s="159"/>
      <c r="BC1601" s="159"/>
    </row>
    <row r="1602" spans="34:55" ht="12.75" x14ac:dyDescent="0.2">
      <c r="AH1602" s="122"/>
      <c r="AI1602" s="159"/>
      <c r="AJ1602" s="159"/>
      <c r="AK1602" s="159"/>
      <c r="AL1602" s="159"/>
      <c r="AM1602" s="159"/>
      <c r="AN1602" s="159"/>
      <c r="AO1602" s="159"/>
      <c r="AP1602" s="159"/>
      <c r="AQ1602" s="159"/>
      <c r="AR1602" s="159"/>
      <c r="AS1602" s="159"/>
      <c r="AT1602" s="159"/>
      <c r="AU1602" s="159"/>
      <c r="AV1602" s="159"/>
      <c r="AW1602" s="159"/>
      <c r="AX1602" s="159"/>
      <c r="AY1602" s="159"/>
      <c r="AZ1602" s="159"/>
      <c r="BA1602" s="159"/>
      <c r="BB1602" s="159"/>
      <c r="BC1602" s="159"/>
    </row>
    <row r="1603" spans="34:55" ht="12.75" x14ac:dyDescent="0.2">
      <c r="AH1603" s="122"/>
      <c r="AI1603" s="159"/>
      <c r="AJ1603" s="159"/>
      <c r="AK1603" s="159"/>
      <c r="AL1603" s="159"/>
      <c r="AM1603" s="159"/>
      <c r="AN1603" s="159"/>
      <c r="AO1603" s="159"/>
      <c r="AP1603" s="159"/>
      <c r="AQ1603" s="159"/>
      <c r="AR1603" s="159"/>
      <c r="AS1603" s="159"/>
      <c r="AT1603" s="159"/>
      <c r="AU1603" s="159"/>
      <c r="AV1603" s="159"/>
      <c r="AW1603" s="159"/>
      <c r="AX1603" s="159"/>
      <c r="AY1603" s="159"/>
      <c r="AZ1603" s="159"/>
      <c r="BA1603" s="159"/>
      <c r="BB1603" s="159"/>
      <c r="BC1603" s="159"/>
    </row>
    <row r="1604" spans="34:55" ht="12.75" x14ac:dyDescent="0.2">
      <c r="AH1604" s="122"/>
      <c r="AI1604" s="159"/>
      <c r="AJ1604" s="159"/>
      <c r="AK1604" s="159"/>
      <c r="AL1604" s="159"/>
      <c r="AM1604" s="159"/>
      <c r="AN1604" s="159"/>
      <c r="AO1604" s="159"/>
      <c r="AP1604" s="159"/>
      <c r="AQ1604" s="159"/>
      <c r="AR1604" s="159"/>
      <c r="AS1604" s="159"/>
      <c r="AT1604" s="159"/>
      <c r="AU1604" s="159"/>
      <c r="AV1604" s="159"/>
      <c r="AW1604" s="159"/>
      <c r="AX1604" s="159"/>
      <c r="AY1604" s="159"/>
      <c r="AZ1604" s="159"/>
      <c r="BA1604" s="159"/>
      <c r="BB1604" s="159"/>
      <c r="BC1604" s="159"/>
    </row>
    <row r="1605" spans="34:55" ht="12.75" x14ac:dyDescent="0.2">
      <c r="AH1605" s="122"/>
      <c r="AI1605" s="159"/>
      <c r="AJ1605" s="159"/>
      <c r="AK1605" s="159"/>
      <c r="AL1605" s="159"/>
      <c r="AM1605" s="159"/>
      <c r="AN1605" s="159"/>
      <c r="AO1605" s="159"/>
      <c r="AP1605" s="159"/>
      <c r="AQ1605" s="159"/>
      <c r="AR1605" s="159"/>
      <c r="AS1605" s="159"/>
      <c r="AT1605" s="159"/>
      <c r="AU1605" s="159"/>
      <c r="AV1605" s="159"/>
      <c r="AW1605" s="159"/>
      <c r="AX1605" s="159"/>
      <c r="AY1605" s="159"/>
      <c r="AZ1605" s="159"/>
      <c r="BA1605" s="159"/>
      <c r="BB1605" s="159"/>
      <c r="BC1605" s="159"/>
    </row>
    <row r="1606" spans="34:55" ht="12.75" x14ac:dyDescent="0.2">
      <c r="AH1606" s="122"/>
      <c r="AI1606" s="159"/>
      <c r="AJ1606" s="159"/>
      <c r="AK1606" s="159"/>
      <c r="AL1606" s="159"/>
      <c r="AM1606" s="159"/>
      <c r="AN1606" s="159"/>
      <c r="AO1606" s="159"/>
      <c r="AP1606" s="159"/>
      <c r="AQ1606" s="159"/>
      <c r="AR1606" s="159"/>
      <c r="AS1606" s="159"/>
      <c r="AT1606" s="159"/>
      <c r="AU1606" s="159"/>
      <c r="AV1606" s="159"/>
      <c r="AW1606" s="159"/>
      <c r="AX1606" s="159"/>
      <c r="AY1606" s="159"/>
      <c r="AZ1606" s="159"/>
      <c r="BA1606" s="159"/>
      <c r="BB1606" s="159"/>
      <c r="BC1606" s="159"/>
    </row>
    <row r="1607" spans="34:55" ht="12.75" x14ac:dyDescent="0.2">
      <c r="AH1607" s="122"/>
      <c r="AI1607" s="159"/>
      <c r="AJ1607" s="159"/>
      <c r="AK1607" s="159"/>
      <c r="AL1607" s="159"/>
      <c r="AM1607" s="159"/>
      <c r="AN1607" s="159"/>
      <c r="AO1607" s="159"/>
      <c r="AP1607" s="159"/>
      <c r="AQ1607" s="159"/>
      <c r="AR1607" s="159"/>
      <c r="AS1607" s="159"/>
      <c r="AT1607" s="159"/>
      <c r="AU1607" s="159"/>
      <c r="AV1607" s="159"/>
      <c r="AW1607" s="159"/>
      <c r="AX1607" s="159"/>
      <c r="AY1607" s="159"/>
      <c r="AZ1607" s="159"/>
      <c r="BA1607" s="159"/>
      <c r="BB1607" s="159"/>
      <c r="BC1607" s="159"/>
    </row>
    <row r="1608" spans="34:55" ht="12.75" x14ac:dyDescent="0.2">
      <c r="AH1608" s="122"/>
      <c r="AI1608" s="159"/>
      <c r="AJ1608" s="159"/>
      <c r="AK1608" s="159"/>
      <c r="AL1608" s="159"/>
      <c r="AM1608" s="159"/>
      <c r="AN1608" s="159"/>
      <c r="AO1608" s="159"/>
      <c r="AP1608" s="159"/>
      <c r="AQ1608" s="159"/>
      <c r="AR1608" s="159"/>
      <c r="AS1608" s="159"/>
      <c r="AT1608" s="159"/>
      <c r="AU1608" s="159"/>
      <c r="AV1608" s="159"/>
      <c r="AW1608" s="159"/>
      <c r="AX1608" s="159"/>
      <c r="AY1608" s="159"/>
      <c r="AZ1608" s="159"/>
      <c r="BA1608" s="159"/>
      <c r="BB1608" s="159"/>
      <c r="BC1608" s="159"/>
    </row>
    <row r="1609" spans="34:55" ht="12.75" x14ac:dyDescent="0.2">
      <c r="AH1609" s="122"/>
      <c r="AI1609" s="159"/>
      <c r="AJ1609" s="159"/>
      <c r="AK1609" s="159"/>
      <c r="AL1609" s="159"/>
      <c r="AM1609" s="159"/>
      <c r="AN1609" s="159"/>
      <c r="AO1609" s="159"/>
      <c r="AP1609" s="159"/>
      <c r="AQ1609" s="159"/>
      <c r="AR1609" s="159"/>
      <c r="AS1609" s="159"/>
      <c r="AT1609" s="159"/>
      <c r="AU1609" s="159"/>
      <c r="AV1609" s="159"/>
      <c r="AW1609" s="159"/>
      <c r="AX1609" s="159"/>
      <c r="AY1609" s="159"/>
      <c r="AZ1609" s="159"/>
      <c r="BA1609" s="159"/>
      <c r="BB1609" s="159"/>
      <c r="BC1609" s="159"/>
    </row>
    <row r="1610" spans="34:55" ht="12.75" x14ac:dyDescent="0.2">
      <c r="AH1610" s="122"/>
      <c r="AI1610" s="159"/>
      <c r="AJ1610" s="159"/>
      <c r="AK1610" s="159"/>
      <c r="AL1610" s="159"/>
      <c r="AM1610" s="159"/>
      <c r="AN1610" s="159"/>
      <c r="AO1610" s="159"/>
      <c r="AP1610" s="159"/>
      <c r="AQ1610" s="159"/>
      <c r="AR1610" s="159"/>
      <c r="AS1610" s="159"/>
      <c r="AT1610" s="159"/>
      <c r="AU1610" s="159"/>
      <c r="AV1610" s="159"/>
      <c r="AW1610" s="159"/>
      <c r="AX1610" s="159"/>
      <c r="AY1610" s="159"/>
      <c r="AZ1610" s="159"/>
      <c r="BA1610" s="159"/>
      <c r="BB1610" s="159"/>
      <c r="BC1610" s="159"/>
    </row>
    <row r="1611" spans="34:55" ht="12.75" x14ac:dyDescent="0.2">
      <c r="AH1611" s="122"/>
      <c r="AI1611" s="159"/>
      <c r="AJ1611" s="159"/>
      <c r="AK1611" s="159"/>
      <c r="AL1611" s="159"/>
      <c r="AM1611" s="159"/>
      <c r="AN1611" s="159"/>
      <c r="AO1611" s="159"/>
      <c r="AP1611" s="159"/>
      <c r="AQ1611" s="159"/>
      <c r="AR1611" s="159"/>
      <c r="AS1611" s="159"/>
      <c r="AT1611" s="159"/>
      <c r="AU1611" s="159"/>
      <c r="AV1611" s="159"/>
      <c r="AW1611" s="159"/>
      <c r="AX1611" s="159"/>
      <c r="AY1611" s="159"/>
      <c r="AZ1611" s="159"/>
      <c r="BA1611" s="159"/>
      <c r="BB1611" s="159"/>
      <c r="BC1611" s="159"/>
    </row>
    <row r="1612" spans="34:55" ht="12.75" x14ac:dyDescent="0.2">
      <c r="AH1612" s="122"/>
      <c r="AI1612" s="159"/>
      <c r="AJ1612" s="159"/>
      <c r="AK1612" s="159"/>
      <c r="AL1612" s="159"/>
      <c r="AM1612" s="159"/>
      <c r="AN1612" s="159"/>
      <c r="AO1612" s="159"/>
      <c r="AP1612" s="159"/>
      <c r="AQ1612" s="159"/>
      <c r="AR1612" s="159"/>
      <c r="AS1612" s="159"/>
      <c r="AT1612" s="159"/>
      <c r="AU1612" s="159"/>
      <c r="AV1612" s="159"/>
      <c r="AW1612" s="159"/>
      <c r="AX1612" s="159"/>
      <c r="AY1612" s="159"/>
      <c r="AZ1612" s="159"/>
      <c r="BA1612" s="159"/>
      <c r="BB1612" s="159"/>
      <c r="BC1612" s="159"/>
    </row>
    <row r="1613" spans="34:55" ht="12.75" x14ac:dyDescent="0.2">
      <c r="AH1613" s="122"/>
      <c r="AI1613" s="159"/>
      <c r="AJ1613" s="159"/>
      <c r="AK1613" s="159"/>
      <c r="AL1613" s="159"/>
      <c r="AM1613" s="159"/>
      <c r="AN1613" s="159"/>
      <c r="AO1613" s="159"/>
      <c r="AP1613" s="159"/>
      <c r="AQ1613" s="159"/>
      <c r="AR1613" s="159"/>
      <c r="AS1613" s="159"/>
      <c r="AT1613" s="159"/>
      <c r="AU1613" s="159"/>
      <c r="AV1613" s="159"/>
      <c r="AW1613" s="159"/>
      <c r="AX1613" s="159"/>
      <c r="AY1613" s="159"/>
      <c r="AZ1613" s="159"/>
      <c r="BA1613" s="159"/>
      <c r="BB1613" s="159"/>
      <c r="BC1613" s="159"/>
    </row>
    <row r="1614" spans="34:55" ht="12.75" x14ac:dyDescent="0.2">
      <c r="AH1614" s="122"/>
      <c r="AI1614" s="159"/>
      <c r="AJ1614" s="159"/>
      <c r="AK1614" s="159"/>
      <c r="AL1614" s="159"/>
      <c r="AM1614" s="159"/>
      <c r="AN1614" s="159"/>
      <c r="AO1614" s="159"/>
      <c r="AP1614" s="159"/>
      <c r="AQ1614" s="159"/>
      <c r="AR1614" s="159"/>
      <c r="AS1614" s="159"/>
      <c r="AT1614" s="159"/>
      <c r="AU1614" s="159"/>
      <c r="AV1614" s="159"/>
      <c r="AW1614" s="159"/>
      <c r="AX1614" s="159"/>
      <c r="AY1614" s="159"/>
      <c r="AZ1614" s="159"/>
      <c r="BA1614" s="159"/>
      <c r="BB1614" s="159"/>
      <c r="BC1614" s="159"/>
    </row>
    <row r="1615" spans="34:55" ht="12.75" x14ac:dyDescent="0.2">
      <c r="AH1615" s="122"/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159"/>
      <c r="AX1615" s="159"/>
      <c r="AY1615" s="159"/>
      <c r="AZ1615" s="159"/>
      <c r="BA1615" s="159"/>
      <c r="BB1615" s="159"/>
      <c r="BC1615" s="159"/>
    </row>
    <row r="1616" spans="34:55" ht="12.75" x14ac:dyDescent="0.2">
      <c r="AH1616" s="122"/>
      <c r="AI1616" s="159"/>
      <c r="AJ1616" s="159"/>
      <c r="AK1616" s="159"/>
      <c r="AL1616" s="159"/>
      <c r="AM1616" s="159"/>
      <c r="AN1616" s="159"/>
      <c r="AO1616" s="159"/>
      <c r="AP1616" s="159"/>
      <c r="AQ1616" s="159"/>
      <c r="AR1616" s="159"/>
      <c r="AS1616" s="159"/>
      <c r="AT1616" s="159"/>
      <c r="AU1616" s="159"/>
      <c r="AV1616" s="159"/>
      <c r="AW1616" s="159"/>
      <c r="AX1616" s="159"/>
      <c r="AY1616" s="159"/>
      <c r="AZ1616" s="159"/>
      <c r="BA1616" s="159"/>
      <c r="BB1616" s="159"/>
      <c r="BC1616" s="159"/>
    </row>
    <row r="1617" spans="34:55" ht="12.75" x14ac:dyDescent="0.2">
      <c r="AH1617" s="122"/>
      <c r="AI1617" s="159"/>
      <c r="AJ1617" s="159"/>
      <c r="AK1617" s="159"/>
      <c r="AL1617" s="159"/>
      <c r="AM1617" s="159"/>
      <c r="AN1617" s="159"/>
      <c r="AO1617" s="159"/>
      <c r="AP1617" s="159"/>
      <c r="AQ1617" s="159"/>
      <c r="AR1617" s="159"/>
      <c r="AS1617" s="159"/>
      <c r="AT1617" s="159"/>
      <c r="AU1617" s="159"/>
      <c r="AV1617" s="159"/>
      <c r="AW1617" s="159"/>
      <c r="AX1617" s="159"/>
      <c r="AY1617" s="159"/>
      <c r="AZ1617" s="159"/>
      <c r="BA1617" s="159"/>
      <c r="BB1617" s="159"/>
      <c r="BC1617" s="159"/>
    </row>
    <row r="1618" spans="34:55" ht="12.75" x14ac:dyDescent="0.2">
      <c r="AH1618" s="122"/>
      <c r="AI1618" s="159"/>
      <c r="AJ1618" s="159"/>
      <c r="AK1618" s="159"/>
      <c r="AL1618" s="159"/>
      <c r="AM1618" s="159"/>
      <c r="AN1618" s="159"/>
      <c r="AO1618" s="159"/>
      <c r="AP1618" s="159"/>
      <c r="AQ1618" s="159"/>
      <c r="AR1618" s="159"/>
      <c r="AS1618" s="159"/>
      <c r="AT1618" s="159"/>
      <c r="AU1618" s="159"/>
      <c r="AV1618" s="159"/>
      <c r="AW1618" s="159"/>
      <c r="AX1618" s="159"/>
      <c r="AY1618" s="159"/>
      <c r="AZ1618" s="159"/>
      <c r="BA1618" s="159"/>
      <c r="BB1618" s="159"/>
      <c r="BC1618" s="159"/>
    </row>
    <row r="1619" spans="34:55" ht="12.75" x14ac:dyDescent="0.2">
      <c r="AH1619" s="122"/>
      <c r="AI1619" s="159"/>
      <c r="AJ1619" s="159"/>
      <c r="AK1619" s="159"/>
      <c r="AL1619" s="159"/>
      <c r="AM1619" s="159"/>
      <c r="AN1619" s="159"/>
      <c r="AO1619" s="159"/>
      <c r="AP1619" s="159"/>
      <c r="AQ1619" s="159"/>
      <c r="AR1619" s="159"/>
      <c r="AS1619" s="159"/>
      <c r="AT1619" s="159"/>
      <c r="AU1619" s="159"/>
      <c r="AV1619" s="159"/>
      <c r="AW1619" s="159"/>
      <c r="AX1619" s="159"/>
      <c r="AY1619" s="159"/>
      <c r="AZ1619" s="159"/>
      <c r="BA1619" s="159"/>
      <c r="BB1619" s="159"/>
      <c r="BC1619" s="159"/>
    </row>
    <row r="1620" spans="34:55" ht="12.75" x14ac:dyDescent="0.2">
      <c r="AH1620" s="122"/>
      <c r="AI1620" s="159"/>
      <c r="AJ1620" s="159"/>
      <c r="AK1620" s="159"/>
      <c r="AL1620" s="159"/>
      <c r="AM1620" s="159"/>
      <c r="AN1620" s="159"/>
      <c r="AO1620" s="159"/>
      <c r="AP1620" s="159"/>
      <c r="AQ1620" s="159"/>
      <c r="AR1620" s="159"/>
      <c r="AS1620" s="159"/>
      <c r="AT1620" s="159"/>
      <c r="AU1620" s="159"/>
      <c r="AV1620" s="159"/>
      <c r="AW1620" s="159"/>
      <c r="AX1620" s="159"/>
      <c r="AY1620" s="159"/>
      <c r="AZ1620" s="159"/>
      <c r="BA1620" s="159"/>
      <c r="BB1620" s="159"/>
      <c r="BC1620" s="159"/>
    </row>
    <row r="1621" spans="34:55" ht="12.75" x14ac:dyDescent="0.2">
      <c r="AH1621" s="122"/>
      <c r="AI1621" s="159"/>
      <c r="AJ1621" s="159"/>
      <c r="AK1621" s="159"/>
      <c r="AL1621" s="159"/>
      <c r="AM1621" s="159"/>
      <c r="AN1621" s="159"/>
      <c r="AO1621" s="159"/>
      <c r="AP1621" s="159"/>
      <c r="AQ1621" s="159"/>
      <c r="AR1621" s="159"/>
      <c r="AS1621" s="159"/>
      <c r="AT1621" s="159"/>
      <c r="AU1621" s="159"/>
      <c r="AV1621" s="159"/>
      <c r="AW1621" s="159"/>
      <c r="AX1621" s="159"/>
      <c r="AY1621" s="159"/>
      <c r="AZ1621" s="159"/>
      <c r="BA1621" s="159"/>
      <c r="BB1621" s="159"/>
      <c r="BC1621" s="159"/>
    </row>
    <row r="1622" spans="34:55" ht="12.75" x14ac:dyDescent="0.2">
      <c r="AH1622" s="122"/>
      <c r="AI1622" s="159"/>
      <c r="AJ1622" s="159"/>
      <c r="AK1622" s="159"/>
      <c r="AL1622" s="159"/>
      <c r="AM1622" s="159"/>
      <c r="AN1622" s="159"/>
      <c r="AO1622" s="159"/>
      <c r="AP1622" s="159"/>
      <c r="AQ1622" s="159"/>
      <c r="AR1622" s="159"/>
      <c r="AS1622" s="159"/>
      <c r="AT1622" s="159"/>
      <c r="AU1622" s="159"/>
      <c r="AV1622" s="159"/>
      <c r="AW1622" s="159"/>
      <c r="AX1622" s="159"/>
      <c r="AY1622" s="159"/>
      <c r="AZ1622" s="159"/>
      <c r="BA1622" s="159"/>
      <c r="BB1622" s="159"/>
      <c r="BC1622" s="159"/>
    </row>
    <row r="1623" spans="34:55" ht="12.75" x14ac:dyDescent="0.2">
      <c r="AH1623" s="122"/>
      <c r="AI1623" s="159"/>
      <c r="AJ1623" s="159"/>
      <c r="AK1623" s="159"/>
      <c r="AL1623" s="159"/>
      <c r="AM1623" s="159"/>
      <c r="AN1623" s="159"/>
      <c r="AO1623" s="159"/>
      <c r="AP1623" s="159"/>
      <c r="AQ1623" s="159"/>
      <c r="AR1623" s="159"/>
      <c r="AS1623" s="159"/>
      <c r="AT1623" s="159"/>
      <c r="AU1623" s="159"/>
      <c r="AV1623" s="159"/>
      <c r="AW1623" s="159"/>
      <c r="AX1623" s="159"/>
      <c r="AY1623" s="159"/>
      <c r="AZ1623" s="159"/>
      <c r="BA1623" s="159"/>
      <c r="BB1623" s="159"/>
      <c r="BC1623" s="159"/>
    </row>
    <row r="1624" spans="34:55" ht="12.75" x14ac:dyDescent="0.2">
      <c r="AH1624" s="122"/>
      <c r="AI1624" s="159"/>
      <c r="AJ1624" s="159"/>
      <c r="AK1624" s="159"/>
      <c r="AL1624" s="159"/>
      <c r="AM1624" s="159"/>
      <c r="AN1624" s="159"/>
      <c r="AO1624" s="159"/>
      <c r="AP1624" s="159"/>
      <c r="AQ1624" s="159"/>
      <c r="AR1624" s="159"/>
      <c r="AS1624" s="159"/>
      <c r="AT1624" s="159"/>
      <c r="AU1624" s="159"/>
      <c r="AV1624" s="159"/>
      <c r="AW1624" s="159"/>
      <c r="AX1624" s="159"/>
      <c r="AY1624" s="159"/>
      <c r="AZ1624" s="159"/>
      <c r="BA1624" s="159"/>
      <c r="BB1624" s="159"/>
      <c r="BC1624" s="159"/>
    </row>
    <row r="1625" spans="34:55" ht="12.75" x14ac:dyDescent="0.2">
      <c r="AH1625" s="122"/>
      <c r="AI1625" s="159"/>
      <c r="AJ1625" s="159"/>
      <c r="AK1625" s="159"/>
      <c r="AL1625" s="159"/>
      <c r="AM1625" s="159"/>
      <c r="AN1625" s="159"/>
      <c r="AO1625" s="159"/>
      <c r="AP1625" s="159"/>
      <c r="AQ1625" s="159"/>
      <c r="AR1625" s="159"/>
      <c r="AS1625" s="159"/>
      <c r="AT1625" s="159"/>
      <c r="AU1625" s="159"/>
      <c r="AV1625" s="159"/>
      <c r="AW1625" s="159"/>
      <c r="AX1625" s="159"/>
      <c r="AY1625" s="159"/>
      <c r="AZ1625" s="159"/>
      <c r="BA1625" s="159"/>
      <c r="BB1625" s="159"/>
      <c r="BC1625" s="159"/>
    </row>
    <row r="1626" spans="34:55" ht="12.75" x14ac:dyDescent="0.2">
      <c r="AH1626" s="122"/>
      <c r="AI1626" s="159"/>
      <c r="AJ1626" s="159"/>
      <c r="AK1626" s="159"/>
      <c r="AL1626" s="159"/>
      <c r="AM1626" s="159"/>
      <c r="AN1626" s="159"/>
      <c r="AO1626" s="159"/>
      <c r="AP1626" s="159"/>
      <c r="AQ1626" s="159"/>
      <c r="AR1626" s="159"/>
      <c r="AS1626" s="159"/>
      <c r="AT1626" s="159"/>
      <c r="AU1626" s="159"/>
      <c r="AV1626" s="159"/>
      <c r="AW1626" s="159"/>
      <c r="AX1626" s="159"/>
      <c r="AY1626" s="159"/>
      <c r="AZ1626" s="159"/>
      <c r="BA1626" s="159"/>
      <c r="BB1626" s="159"/>
      <c r="BC1626" s="159"/>
    </row>
    <row r="1627" spans="34:55" ht="12.75" x14ac:dyDescent="0.2">
      <c r="AH1627" s="122"/>
      <c r="AI1627" s="159"/>
      <c r="AJ1627" s="159"/>
      <c r="AK1627" s="159"/>
      <c r="AL1627" s="159"/>
      <c r="AM1627" s="159"/>
      <c r="AN1627" s="159"/>
      <c r="AO1627" s="159"/>
      <c r="AP1627" s="159"/>
      <c r="AQ1627" s="159"/>
      <c r="AR1627" s="159"/>
      <c r="AS1627" s="159"/>
      <c r="AT1627" s="159"/>
      <c r="AU1627" s="159"/>
      <c r="AV1627" s="159"/>
      <c r="AW1627" s="159"/>
      <c r="AX1627" s="159"/>
      <c r="AY1627" s="159"/>
      <c r="AZ1627" s="159"/>
      <c r="BA1627" s="159"/>
      <c r="BB1627" s="159"/>
      <c r="BC1627" s="159"/>
    </row>
    <row r="1628" spans="34:55" ht="12.75" x14ac:dyDescent="0.2">
      <c r="AH1628" s="122"/>
      <c r="AI1628" s="159"/>
      <c r="AJ1628" s="159"/>
      <c r="AK1628" s="159"/>
      <c r="AL1628" s="159"/>
      <c r="AM1628" s="159"/>
      <c r="AN1628" s="159"/>
      <c r="AO1628" s="159"/>
      <c r="AP1628" s="159"/>
      <c r="AQ1628" s="159"/>
      <c r="AR1628" s="159"/>
      <c r="AS1628" s="159"/>
      <c r="AT1628" s="159"/>
      <c r="AU1628" s="159"/>
      <c r="AV1628" s="159"/>
      <c r="AW1628" s="159"/>
      <c r="AX1628" s="159"/>
      <c r="AY1628" s="159"/>
      <c r="AZ1628" s="159"/>
      <c r="BA1628" s="159"/>
      <c r="BB1628" s="159"/>
      <c r="BC1628" s="159"/>
    </row>
    <row r="1629" spans="34:55" ht="12.75" x14ac:dyDescent="0.2">
      <c r="AH1629" s="122"/>
      <c r="AI1629" s="159"/>
      <c r="AJ1629" s="159"/>
      <c r="AK1629" s="159"/>
      <c r="AL1629" s="159"/>
      <c r="AM1629" s="159"/>
      <c r="AN1629" s="159"/>
      <c r="AO1629" s="159"/>
      <c r="AP1629" s="159"/>
      <c r="AQ1629" s="159"/>
      <c r="AR1629" s="159"/>
      <c r="AS1629" s="159"/>
      <c r="AT1629" s="159"/>
      <c r="AU1629" s="159"/>
      <c r="AV1629" s="159"/>
      <c r="AW1629" s="159"/>
      <c r="AX1629" s="159"/>
      <c r="AY1629" s="159"/>
      <c r="AZ1629" s="159"/>
      <c r="BA1629" s="159"/>
      <c r="BB1629" s="159"/>
      <c r="BC1629" s="159"/>
    </row>
    <row r="1630" spans="34:55" ht="12.75" x14ac:dyDescent="0.2">
      <c r="AH1630" s="122"/>
      <c r="AI1630" s="159"/>
      <c r="AJ1630" s="159"/>
      <c r="AK1630" s="159"/>
      <c r="AL1630" s="159"/>
      <c r="AM1630" s="159"/>
      <c r="AN1630" s="159"/>
      <c r="AO1630" s="159"/>
      <c r="AP1630" s="159"/>
      <c r="AQ1630" s="159"/>
      <c r="AR1630" s="159"/>
      <c r="AS1630" s="159"/>
      <c r="AT1630" s="159"/>
      <c r="AU1630" s="159"/>
      <c r="AV1630" s="159"/>
      <c r="AW1630" s="159"/>
      <c r="AX1630" s="159"/>
      <c r="AY1630" s="159"/>
      <c r="AZ1630" s="159"/>
      <c r="BA1630" s="159"/>
      <c r="BB1630" s="159"/>
      <c r="BC1630" s="159"/>
    </row>
    <row r="1631" spans="34:55" ht="12.75" x14ac:dyDescent="0.2">
      <c r="AH1631" s="122"/>
      <c r="AI1631" s="159"/>
      <c r="AJ1631" s="159"/>
      <c r="AK1631" s="159"/>
      <c r="AL1631" s="159"/>
      <c r="AM1631" s="159"/>
      <c r="AN1631" s="159"/>
      <c r="AO1631" s="159"/>
      <c r="AP1631" s="159"/>
      <c r="AQ1631" s="159"/>
      <c r="AR1631" s="159"/>
      <c r="AS1631" s="159"/>
      <c r="AT1631" s="159"/>
      <c r="AU1631" s="159"/>
      <c r="AV1631" s="159"/>
      <c r="AW1631" s="159"/>
      <c r="AX1631" s="159"/>
      <c r="AY1631" s="159"/>
      <c r="AZ1631" s="159"/>
      <c r="BA1631" s="159"/>
      <c r="BB1631" s="159"/>
      <c r="BC1631" s="159"/>
    </row>
    <row r="1632" spans="34:55" ht="12.75" x14ac:dyDescent="0.2">
      <c r="AH1632" s="122"/>
      <c r="AI1632" s="159"/>
      <c r="AJ1632" s="159"/>
      <c r="AK1632" s="159"/>
      <c r="AL1632" s="159"/>
      <c r="AM1632" s="159"/>
      <c r="AN1632" s="159"/>
      <c r="AO1632" s="159"/>
      <c r="AP1632" s="159"/>
      <c r="AQ1632" s="159"/>
      <c r="AR1632" s="159"/>
      <c r="AS1632" s="159"/>
      <c r="AT1632" s="159"/>
      <c r="AU1632" s="159"/>
      <c r="AV1632" s="159"/>
      <c r="AW1632" s="159"/>
      <c r="AX1632" s="159"/>
      <c r="AY1632" s="159"/>
      <c r="AZ1632" s="159"/>
      <c r="BA1632" s="159"/>
      <c r="BB1632" s="159"/>
      <c r="BC1632" s="159"/>
    </row>
    <row r="1633" spans="34:55" ht="12.75" x14ac:dyDescent="0.2">
      <c r="AH1633" s="122"/>
      <c r="AI1633" s="159"/>
      <c r="AJ1633" s="159"/>
      <c r="AK1633" s="159"/>
      <c r="AL1633" s="159"/>
      <c r="AM1633" s="159"/>
      <c r="AN1633" s="159"/>
      <c r="AO1633" s="159"/>
      <c r="AP1633" s="159"/>
      <c r="AQ1633" s="159"/>
      <c r="AR1633" s="159"/>
      <c r="AS1633" s="159"/>
      <c r="AT1633" s="159"/>
      <c r="AU1633" s="159"/>
      <c r="AV1633" s="159"/>
      <c r="AW1633" s="159"/>
      <c r="AX1633" s="159"/>
      <c r="AY1633" s="159"/>
      <c r="AZ1633" s="159"/>
      <c r="BA1633" s="159"/>
      <c r="BB1633" s="159"/>
      <c r="BC1633" s="159"/>
    </row>
    <row r="1634" spans="34:55" ht="12.75" x14ac:dyDescent="0.2">
      <c r="AH1634" s="122"/>
      <c r="AI1634" s="159"/>
      <c r="AJ1634" s="159"/>
      <c r="AK1634" s="159"/>
      <c r="AL1634" s="159"/>
      <c r="AM1634" s="159"/>
      <c r="AN1634" s="159"/>
      <c r="AO1634" s="159"/>
      <c r="AP1634" s="159"/>
      <c r="AQ1634" s="159"/>
      <c r="AR1634" s="159"/>
      <c r="AS1634" s="159"/>
      <c r="AT1634" s="159"/>
      <c r="AU1634" s="159"/>
      <c r="AV1634" s="159"/>
      <c r="AW1634" s="159"/>
      <c r="AX1634" s="159"/>
      <c r="AY1634" s="159"/>
      <c r="AZ1634" s="159"/>
      <c r="BA1634" s="159"/>
      <c r="BB1634" s="159"/>
      <c r="BC1634" s="159"/>
    </row>
    <row r="1635" spans="34:55" ht="12.75" x14ac:dyDescent="0.2">
      <c r="AH1635" s="122"/>
      <c r="AI1635" s="159"/>
      <c r="AJ1635" s="159"/>
      <c r="AK1635" s="159"/>
      <c r="AL1635" s="159"/>
      <c r="AM1635" s="159"/>
      <c r="AN1635" s="159"/>
      <c r="AO1635" s="159"/>
      <c r="AP1635" s="159"/>
      <c r="AQ1635" s="159"/>
      <c r="AR1635" s="159"/>
      <c r="AS1635" s="159"/>
      <c r="AT1635" s="159"/>
      <c r="AU1635" s="159"/>
      <c r="AV1635" s="159"/>
      <c r="AW1635" s="159"/>
      <c r="AX1635" s="159"/>
      <c r="AY1635" s="159"/>
      <c r="AZ1635" s="159"/>
      <c r="BA1635" s="159"/>
      <c r="BB1635" s="159"/>
      <c r="BC1635" s="159"/>
    </row>
    <row r="1636" spans="34:55" ht="12.75" x14ac:dyDescent="0.2">
      <c r="AH1636" s="122"/>
      <c r="AI1636" s="159"/>
      <c r="AJ1636" s="159"/>
      <c r="AK1636" s="159"/>
      <c r="AL1636" s="159"/>
      <c r="AM1636" s="159"/>
      <c r="AN1636" s="159"/>
      <c r="AO1636" s="159"/>
      <c r="AP1636" s="159"/>
      <c r="AQ1636" s="159"/>
      <c r="AR1636" s="159"/>
      <c r="AS1636" s="159"/>
      <c r="AT1636" s="159"/>
      <c r="AU1636" s="159"/>
      <c r="AV1636" s="159"/>
      <c r="AW1636" s="159"/>
      <c r="AX1636" s="159"/>
      <c r="AY1636" s="159"/>
      <c r="AZ1636" s="159"/>
      <c r="BA1636" s="159"/>
      <c r="BB1636" s="159"/>
      <c r="BC1636" s="159"/>
    </row>
    <row r="1637" spans="34:55" ht="12.75" x14ac:dyDescent="0.2">
      <c r="AH1637" s="122"/>
      <c r="AI1637" s="159"/>
      <c r="AJ1637" s="159"/>
      <c r="AK1637" s="159"/>
      <c r="AL1637" s="159"/>
      <c r="AM1637" s="159"/>
      <c r="AN1637" s="159"/>
      <c r="AO1637" s="159"/>
      <c r="AP1637" s="159"/>
      <c r="AQ1637" s="159"/>
      <c r="AR1637" s="159"/>
      <c r="AS1637" s="159"/>
      <c r="AT1637" s="159"/>
      <c r="AU1637" s="159"/>
      <c r="AV1637" s="159"/>
      <c r="AW1637" s="159"/>
      <c r="AX1637" s="159"/>
      <c r="AY1637" s="159"/>
      <c r="AZ1637" s="159"/>
      <c r="BA1637" s="159"/>
      <c r="BB1637" s="159"/>
      <c r="BC1637" s="159"/>
    </row>
    <row r="1638" spans="34:55" ht="12.75" x14ac:dyDescent="0.2">
      <c r="AH1638" s="122"/>
      <c r="AI1638" s="159"/>
      <c r="AJ1638" s="159"/>
      <c r="AK1638" s="159"/>
      <c r="AL1638" s="159"/>
      <c r="AM1638" s="159"/>
      <c r="AN1638" s="159"/>
      <c r="AO1638" s="159"/>
      <c r="AP1638" s="159"/>
      <c r="AQ1638" s="159"/>
      <c r="AR1638" s="159"/>
      <c r="AS1638" s="159"/>
      <c r="AT1638" s="159"/>
      <c r="AU1638" s="159"/>
      <c r="AV1638" s="159"/>
      <c r="AW1638" s="159"/>
      <c r="AX1638" s="159"/>
      <c r="AY1638" s="159"/>
      <c r="AZ1638" s="159"/>
      <c r="BA1638" s="159"/>
      <c r="BB1638" s="159"/>
      <c r="BC1638" s="159"/>
    </row>
    <row r="1639" spans="34:55" ht="12.75" x14ac:dyDescent="0.2">
      <c r="AH1639" s="122"/>
      <c r="AI1639" s="159"/>
      <c r="AJ1639" s="159"/>
      <c r="AK1639" s="159"/>
      <c r="AL1639" s="159"/>
      <c r="AM1639" s="159"/>
      <c r="AN1639" s="159"/>
      <c r="AO1639" s="159"/>
      <c r="AP1639" s="159"/>
      <c r="AQ1639" s="159"/>
      <c r="AR1639" s="159"/>
      <c r="AS1639" s="159"/>
      <c r="AT1639" s="159"/>
      <c r="AU1639" s="159"/>
      <c r="AV1639" s="159"/>
      <c r="AW1639" s="159"/>
      <c r="AX1639" s="159"/>
      <c r="AY1639" s="159"/>
      <c r="AZ1639" s="159"/>
      <c r="BA1639" s="159"/>
      <c r="BB1639" s="159"/>
      <c r="BC1639" s="159"/>
    </row>
    <row r="1640" spans="34:55" ht="12.75" x14ac:dyDescent="0.2">
      <c r="AH1640" s="122"/>
      <c r="AI1640" s="159"/>
      <c r="AJ1640" s="159"/>
      <c r="AK1640" s="159"/>
      <c r="AL1640" s="159"/>
      <c r="AM1640" s="159"/>
      <c r="AN1640" s="159"/>
      <c r="AO1640" s="159"/>
      <c r="AP1640" s="159"/>
      <c r="AQ1640" s="159"/>
      <c r="AR1640" s="159"/>
      <c r="AS1640" s="159"/>
      <c r="AT1640" s="159"/>
      <c r="AU1640" s="159"/>
      <c r="AV1640" s="159"/>
      <c r="AW1640" s="159"/>
      <c r="AX1640" s="159"/>
      <c r="AY1640" s="159"/>
      <c r="AZ1640" s="159"/>
      <c r="BA1640" s="159"/>
      <c r="BB1640" s="159"/>
      <c r="BC1640" s="159"/>
    </row>
    <row r="1641" spans="34:55" ht="12.75" x14ac:dyDescent="0.2">
      <c r="AH1641" s="122"/>
      <c r="AI1641" s="159"/>
      <c r="AJ1641" s="159"/>
      <c r="AK1641" s="159"/>
      <c r="AL1641" s="159"/>
      <c r="AM1641" s="159"/>
      <c r="AN1641" s="159"/>
      <c r="AO1641" s="159"/>
      <c r="AP1641" s="159"/>
      <c r="AQ1641" s="159"/>
      <c r="AR1641" s="159"/>
      <c r="AS1641" s="159"/>
      <c r="AT1641" s="159"/>
      <c r="AU1641" s="159"/>
      <c r="AV1641" s="159"/>
      <c r="AW1641" s="159"/>
      <c r="AX1641" s="159"/>
      <c r="AY1641" s="159"/>
      <c r="AZ1641" s="159"/>
      <c r="BA1641" s="159"/>
      <c r="BB1641" s="159"/>
      <c r="BC1641" s="159"/>
    </row>
    <row r="1642" spans="34:55" ht="12.75" x14ac:dyDescent="0.2">
      <c r="AH1642" s="122"/>
      <c r="AI1642" s="159"/>
      <c r="AJ1642" s="159"/>
      <c r="AK1642" s="159"/>
      <c r="AL1642" s="159"/>
      <c r="AM1642" s="159"/>
      <c r="AN1642" s="159"/>
      <c r="AO1642" s="159"/>
      <c r="AP1642" s="159"/>
      <c r="AQ1642" s="159"/>
      <c r="AR1642" s="159"/>
      <c r="AS1642" s="159"/>
      <c r="AT1642" s="159"/>
      <c r="AU1642" s="159"/>
      <c r="AV1642" s="159"/>
      <c r="AW1642" s="159"/>
      <c r="AX1642" s="159"/>
      <c r="AY1642" s="159"/>
      <c r="AZ1642" s="159"/>
      <c r="BA1642" s="159"/>
      <c r="BB1642" s="159"/>
      <c r="BC1642" s="159"/>
    </row>
    <row r="1643" spans="34:55" ht="12.75" x14ac:dyDescent="0.2">
      <c r="AH1643" s="122"/>
      <c r="AI1643" s="159"/>
      <c r="AJ1643" s="159"/>
      <c r="AK1643" s="159"/>
      <c r="AL1643" s="159"/>
      <c r="AM1643" s="159"/>
      <c r="AN1643" s="159"/>
      <c r="AO1643" s="159"/>
      <c r="AP1643" s="159"/>
      <c r="AQ1643" s="159"/>
      <c r="AR1643" s="159"/>
      <c r="AS1643" s="159"/>
      <c r="AT1643" s="159"/>
      <c r="AU1643" s="159"/>
      <c r="AV1643" s="159"/>
      <c r="AW1643" s="159"/>
      <c r="AX1643" s="159"/>
      <c r="AY1643" s="159"/>
      <c r="AZ1643" s="159"/>
      <c r="BA1643" s="159"/>
      <c r="BB1643" s="159"/>
      <c r="BC1643" s="159"/>
    </row>
    <row r="1644" spans="34:55" ht="12.75" x14ac:dyDescent="0.2">
      <c r="AH1644" s="122"/>
      <c r="AI1644" s="159"/>
      <c r="AJ1644" s="159"/>
      <c r="AK1644" s="159"/>
      <c r="AL1644" s="159"/>
      <c r="AM1644" s="159"/>
      <c r="AN1644" s="159"/>
      <c r="AO1644" s="159"/>
      <c r="AP1644" s="159"/>
      <c r="AQ1644" s="159"/>
      <c r="AR1644" s="159"/>
      <c r="AS1644" s="159"/>
      <c r="AT1644" s="159"/>
      <c r="AU1644" s="159"/>
      <c r="AV1644" s="159"/>
      <c r="AW1644" s="159"/>
      <c r="AX1644" s="159"/>
      <c r="AY1644" s="159"/>
      <c r="AZ1644" s="159"/>
      <c r="BA1644" s="159"/>
      <c r="BB1644" s="159"/>
      <c r="BC1644" s="159"/>
    </row>
    <row r="1645" spans="34:55" ht="12.75" x14ac:dyDescent="0.2">
      <c r="AH1645" s="122"/>
      <c r="AI1645" s="159"/>
      <c r="AJ1645" s="159"/>
      <c r="AK1645" s="159"/>
      <c r="AL1645" s="159"/>
      <c r="AM1645" s="159"/>
      <c r="AN1645" s="159"/>
      <c r="AO1645" s="159"/>
      <c r="AP1645" s="159"/>
      <c r="AQ1645" s="159"/>
      <c r="AR1645" s="159"/>
      <c r="AS1645" s="159"/>
      <c r="AT1645" s="159"/>
      <c r="AU1645" s="159"/>
      <c r="AV1645" s="159"/>
      <c r="AW1645" s="159"/>
      <c r="AX1645" s="159"/>
      <c r="AY1645" s="159"/>
      <c r="AZ1645" s="159"/>
      <c r="BA1645" s="159"/>
      <c r="BB1645" s="159"/>
      <c r="BC1645" s="159"/>
    </row>
    <row r="1646" spans="34:55" ht="12.75" x14ac:dyDescent="0.2">
      <c r="AH1646" s="122"/>
      <c r="AI1646" s="159"/>
      <c r="AJ1646" s="159"/>
      <c r="AK1646" s="159"/>
      <c r="AL1646" s="159"/>
      <c r="AM1646" s="159"/>
      <c r="AN1646" s="159"/>
      <c r="AO1646" s="159"/>
      <c r="AP1646" s="159"/>
      <c r="AQ1646" s="159"/>
      <c r="AR1646" s="159"/>
      <c r="AS1646" s="159"/>
      <c r="AT1646" s="159"/>
      <c r="AU1646" s="159"/>
      <c r="AV1646" s="159"/>
      <c r="AW1646" s="159"/>
      <c r="AX1646" s="159"/>
      <c r="AY1646" s="159"/>
      <c r="AZ1646" s="159"/>
      <c r="BA1646" s="159"/>
      <c r="BB1646" s="159"/>
      <c r="BC1646" s="159"/>
    </row>
    <row r="1647" spans="34:55" ht="12.75" x14ac:dyDescent="0.2">
      <c r="AH1647" s="122"/>
      <c r="AI1647" s="159"/>
      <c r="AJ1647" s="159"/>
      <c r="AK1647" s="159"/>
      <c r="AL1647" s="159"/>
      <c r="AM1647" s="159"/>
      <c r="AN1647" s="159"/>
      <c r="AO1647" s="159"/>
      <c r="AP1647" s="159"/>
      <c r="AQ1647" s="159"/>
      <c r="AR1647" s="159"/>
      <c r="AS1647" s="159"/>
      <c r="AT1647" s="159"/>
      <c r="AU1647" s="159"/>
      <c r="AV1647" s="159"/>
      <c r="AW1647" s="159"/>
      <c r="AX1647" s="159"/>
      <c r="AY1647" s="159"/>
      <c r="AZ1647" s="159"/>
      <c r="BA1647" s="159"/>
      <c r="BB1647" s="159"/>
      <c r="BC1647" s="159"/>
    </row>
    <row r="1648" spans="34:55" ht="12.75" x14ac:dyDescent="0.2">
      <c r="AH1648" s="122"/>
      <c r="AI1648" s="159"/>
      <c r="AJ1648" s="159"/>
      <c r="AK1648" s="159"/>
      <c r="AL1648" s="159"/>
      <c r="AM1648" s="159"/>
      <c r="AN1648" s="159"/>
      <c r="AO1648" s="159"/>
      <c r="AP1648" s="159"/>
      <c r="AQ1648" s="159"/>
      <c r="AR1648" s="159"/>
      <c r="AS1648" s="159"/>
      <c r="AT1648" s="159"/>
      <c r="AU1648" s="159"/>
      <c r="AV1648" s="159"/>
      <c r="AW1648" s="159"/>
      <c r="AX1648" s="159"/>
      <c r="AY1648" s="159"/>
      <c r="AZ1648" s="159"/>
      <c r="BA1648" s="159"/>
      <c r="BB1648" s="159"/>
      <c r="BC1648" s="159"/>
    </row>
    <row r="1649" spans="34:55" ht="12.75" x14ac:dyDescent="0.2">
      <c r="AH1649" s="122"/>
      <c r="AI1649" s="159"/>
      <c r="AJ1649" s="159"/>
      <c r="AK1649" s="159"/>
      <c r="AL1649" s="159"/>
      <c r="AM1649" s="159"/>
      <c r="AN1649" s="159"/>
      <c r="AO1649" s="159"/>
      <c r="AP1649" s="159"/>
      <c r="AQ1649" s="159"/>
      <c r="AR1649" s="159"/>
      <c r="AS1649" s="159"/>
      <c r="AT1649" s="159"/>
      <c r="AU1649" s="159"/>
      <c r="AV1649" s="159"/>
      <c r="AW1649" s="159"/>
      <c r="AX1649" s="159"/>
      <c r="AY1649" s="159"/>
      <c r="AZ1649" s="159"/>
      <c r="BA1649" s="159"/>
      <c r="BB1649" s="159"/>
      <c r="BC1649" s="159"/>
    </row>
    <row r="1650" spans="34:55" ht="12.75" x14ac:dyDescent="0.2">
      <c r="AH1650" s="122"/>
      <c r="AI1650" s="159"/>
      <c r="AJ1650" s="159"/>
      <c r="AK1650" s="159"/>
      <c r="AL1650" s="159"/>
      <c r="AM1650" s="159"/>
      <c r="AN1650" s="159"/>
      <c r="AO1650" s="159"/>
      <c r="AP1650" s="159"/>
      <c r="AQ1650" s="159"/>
      <c r="AR1650" s="159"/>
      <c r="AS1650" s="159"/>
      <c r="AT1650" s="159"/>
      <c r="AU1650" s="159"/>
      <c r="AV1650" s="159"/>
      <c r="AW1650" s="159"/>
      <c r="AX1650" s="159"/>
      <c r="AY1650" s="159"/>
      <c r="AZ1650" s="159"/>
      <c r="BA1650" s="159"/>
      <c r="BB1650" s="159"/>
      <c r="BC1650" s="159"/>
    </row>
    <row r="1651" spans="34:55" ht="12.75" x14ac:dyDescent="0.2">
      <c r="AH1651" s="122"/>
      <c r="AI1651" s="159"/>
      <c r="AJ1651" s="159"/>
      <c r="AK1651" s="159"/>
      <c r="AL1651" s="159"/>
      <c r="AM1651" s="159"/>
      <c r="AN1651" s="159"/>
      <c r="AO1651" s="159"/>
      <c r="AP1651" s="159"/>
      <c r="AQ1651" s="159"/>
      <c r="AR1651" s="159"/>
      <c r="AS1651" s="159"/>
      <c r="AT1651" s="159"/>
      <c r="AU1651" s="159"/>
      <c r="AV1651" s="159"/>
      <c r="AW1651" s="159"/>
      <c r="AX1651" s="159"/>
      <c r="AY1651" s="159"/>
      <c r="AZ1651" s="159"/>
      <c r="BA1651" s="159"/>
      <c r="BB1651" s="159"/>
      <c r="BC1651" s="159"/>
    </row>
    <row r="1652" spans="34:55" ht="12.75" x14ac:dyDescent="0.2">
      <c r="AH1652" s="122"/>
      <c r="AI1652" s="159"/>
      <c r="AJ1652" s="159"/>
      <c r="AK1652" s="159"/>
      <c r="AL1652" s="159"/>
      <c r="AM1652" s="159"/>
      <c r="AN1652" s="159"/>
      <c r="AO1652" s="159"/>
      <c r="AP1652" s="159"/>
      <c r="AQ1652" s="159"/>
      <c r="AR1652" s="159"/>
      <c r="AS1652" s="159"/>
      <c r="AT1652" s="159"/>
      <c r="AU1652" s="159"/>
      <c r="AV1652" s="159"/>
      <c r="AW1652" s="159"/>
      <c r="AX1652" s="159"/>
      <c r="AY1652" s="159"/>
      <c r="AZ1652" s="159"/>
      <c r="BA1652" s="159"/>
      <c r="BB1652" s="159"/>
      <c r="BC1652" s="159"/>
    </row>
    <row r="1653" spans="34:55" ht="12.75" x14ac:dyDescent="0.2">
      <c r="AH1653" s="122"/>
      <c r="AI1653" s="159"/>
      <c r="AJ1653" s="159"/>
      <c r="AK1653" s="159"/>
      <c r="AL1653" s="159"/>
      <c r="AM1653" s="159"/>
      <c r="AN1653" s="159"/>
      <c r="AO1653" s="159"/>
      <c r="AP1653" s="159"/>
      <c r="AQ1653" s="159"/>
      <c r="AR1653" s="159"/>
      <c r="AS1653" s="159"/>
      <c r="AT1653" s="159"/>
      <c r="AU1653" s="159"/>
      <c r="AV1653" s="159"/>
      <c r="AW1653" s="159"/>
      <c r="AX1653" s="159"/>
      <c r="AY1653" s="159"/>
      <c r="AZ1653" s="159"/>
      <c r="BA1653" s="159"/>
      <c r="BB1653" s="159"/>
      <c r="BC1653" s="159"/>
    </row>
    <row r="1654" spans="34:55" ht="12.75" x14ac:dyDescent="0.2">
      <c r="AH1654" s="122"/>
      <c r="AI1654" s="159"/>
      <c r="AJ1654" s="159"/>
      <c r="AK1654" s="159"/>
      <c r="AL1654" s="159"/>
      <c r="AM1654" s="159"/>
      <c r="AN1654" s="159"/>
      <c r="AO1654" s="159"/>
      <c r="AP1654" s="159"/>
      <c r="AQ1654" s="159"/>
      <c r="AR1654" s="159"/>
      <c r="AS1654" s="159"/>
      <c r="AT1654" s="159"/>
      <c r="AU1654" s="159"/>
      <c r="AV1654" s="159"/>
      <c r="AW1654" s="159"/>
      <c r="AX1654" s="159"/>
      <c r="AY1654" s="159"/>
      <c r="AZ1654" s="159"/>
      <c r="BA1654" s="159"/>
      <c r="BB1654" s="159"/>
      <c r="BC1654" s="159"/>
    </row>
    <row r="1655" spans="34:55" ht="12.75" x14ac:dyDescent="0.2">
      <c r="AH1655" s="122"/>
      <c r="AI1655" s="159"/>
      <c r="AJ1655" s="159"/>
      <c r="AK1655" s="159"/>
      <c r="AL1655" s="159"/>
      <c r="AM1655" s="159"/>
      <c r="AN1655" s="159"/>
      <c r="AO1655" s="159"/>
      <c r="AP1655" s="159"/>
      <c r="AQ1655" s="159"/>
      <c r="AR1655" s="159"/>
      <c r="AS1655" s="159"/>
      <c r="AT1655" s="159"/>
      <c r="AU1655" s="159"/>
      <c r="AV1655" s="159"/>
      <c r="AW1655" s="159"/>
      <c r="AX1655" s="159"/>
      <c r="AY1655" s="159"/>
      <c r="AZ1655" s="159"/>
      <c r="BA1655" s="159"/>
      <c r="BB1655" s="159"/>
      <c r="BC1655" s="159"/>
    </row>
    <row r="1656" spans="34:55" ht="12.75" x14ac:dyDescent="0.2">
      <c r="AH1656" s="122"/>
      <c r="AI1656" s="159"/>
      <c r="AJ1656" s="159"/>
      <c r="AK1656" s="159"/>
      <c r="AL1656" s="159"/>
      <c r="AM1656" s="159"/>
      <c r="AN1656" s="159"/>
      <c r="AO1656" s="159"/>
      <c r="AP1656" s="159"/>
      <c r="AQ1656" s="159"/>
      <c r="AR1656" s="159"/>
      <c r="AS1656" s="159"/>
      <c r="AT1656" s="159"/>
      <c r="AU1656" s="159"/>
      <c r="AV1656" s="159"/>
      <c r="AW1656" s="159"/>
      <c r="AX1656" s="159"/>
      <c r="AY1656" s="159"/>
      <c r="AZ1656" s="159"/>
      <c r="BA1656" s="159"/>
      <c r="BB1656" s="159"/>
      <c r="BC1656" s="159"/>
    </row>
    <row r="1657" spans="34:55" ht="12.75" x14ac:dyDescent="0.2">
      <c r="AH1657" s="122"/>
      <c r="AI1657" s="159"/>
      <c r="AJ1657" s="159"/>
      <c r="AK1657" s="159"/>
      <c r="AL1657" s="159"/>
      <c r="AM1657" s="159"/>
      <c r="AN1657" s="159"/>
      <c r="AO1657" s="159"/>
      <c r="AP1657" s="159"/>
      <c r="AQ1657" s="159"/>
      <c r="AR1657" s="159"/>
      <c r="AS1657" s="159"/>
      <c r="AT1657" s="159"/>
      <c r="AU1657" s="159"/>
      <c r="AV1657" s="159"/>
      <c r="AW1657" s="159"/>
      <c r="AX1657" s="159"/>
      <c r="AY1657" s="159"/>
      <c r="AZ1657" s="159"/>
      <c r="BA1657" s="159"/>
      <c r="BB1657" s="159"/>
      <c r="BC1657" s="159"/>
    </row>
    <row r="1658" spans="34:55" ht="12.75" x14ac:dyDescent="0.2">
      <c r="AH1658" s="122"/>
      <c r="AI1658" s="159"/>
      <c r="AJ1658" s="159"/>
      <c r="AK1658" s="159"/>
      <c r="AL1658" s="159"/>
      <c r="AM1658" s="159"/>
      <c r="AN1658" s="159"/>
      <c r="AO1658" s="159"/>
      <c r="AP1658" s="159"/>
      <c r="AQ1658" s="159"/>
      <c r="AR1658" s="159"/>
      <c r="AS1658" s="159"/>
      <c r="AT1658" s="159"/>
      <c r="AU1658" s="159"/>
      <c r="AV1658" s="159"/>
      <c r="AW1658" s="159"/>
      <c r="AX1658" s="159"/>
      <c r="AY1658" s="159"/>
      <c r="AZ1658" s="159"/>
      <c r="BA1658" s="159"/>
      <c r="BB1658" s="159"/>
      <c r="BC1658" s="159"/>
    </row>
    <row r="1659" spans="34:55" ht="12.75" x14ac:dyDescent="0.2">
      <c r="AH1659" s="122"/>
      <c r="AI1659" s="159"/>
      <c r="AJ1659" s="159"/>
      <c r="AK1659" s="159"/>
      <c r="AL1659" s="159"/>
      <c r="AM1659" s="159"/>
      <c r="AN1659" s="159"/>
      <c r="AO1659" s="159"/>
      <c r="AP1659" s="159"/>
      <c r="AQ1659" s="159"/>
      <c r="AR1659" s="159"/>
      <c r="AS1659" s="159"/>
      <c r="AT1659" s="159"/>
      <c r="AU1659" s="159"/>
      <c r="AV1659" s="159"/>
      <c r="AW1659" s="159"/>
      <c r="AX1659" s="159"/>
      <c r="AY1659" s="159"/>
      <c r="AZ1659" s="159"/>
      <c r="BA1659" s="159"/>
      <c r="BB1659" s="159"/>
      <c r="BC1659" s="159"/>
    </row>
    <row r="1660" spans="34:55" ht="12.75" x14ac:dyDescent="0.2">
      <c r="AH1660" s="122"/>
      <c r="AI1660" s="159"/>
      <c r="AJ1660" s="159"/>
      <c r="AK1660" s="159"/>
      <c r="AL1660" s="159"/>
      <c r="AM1660" s="159"/>
      <c r="AN1660" s="159"/>
      <c r="AO1660" s="159"/>
      <c r="AP1660" s="159"/>
      <c r="AQ1660" s="159"/>
      <c r="AR1660" s="159"/>
      <c r="AS1660" s="159"/>
      <c r="AT1660" s="159"/>
      <c r="AU1660" s="159"/>
      <c r="AV1660" s="159"/>
      <c r="AW1660" s="159"/>
      <c r="AX1660" s="159"/>
      <c r="AY1660" s="159"/>
      <c r="AZ1660" s="159"/>
      <c r="BA1660" s="159"/>
      <c r="BB1660" s="159"/>
      <c r="BC1660" s="159"/>
    </row>
    <row r="1661" spans="34:55" ht="12.75" x14ac:dyDescent="0.2">
      <c r="AH1661" s="122"/>
      <c r="AI1661" s="159"/>
      <c r="AJ1661" s="159"/>
      <c r="AK1661" s="159"/>
      <c r="AL1661" s="159"/>
      <c r="AM1661" s="159"/>
      <c r="AN1661" s="159"/>
      <c r="AO1661" s="159"/>
      <c r="AP1661" s="159"/>
      <c r="AQ1661" s="159"/>
      <c r="AR1661" s="159"/>
      <c r="AS1661" s="159"/>
      <c r="AT1661" s="159"/>
      <c r="AU1661" s="159"/>
      <c r="AV1661" s="159"/>
      <c r="AW1661" s="159"/>
      <c r="AX1661" s="159"/>
      <c r="AY1661" s="159"/>
      <c r="AZ1661" s="159"/>
      <c r="BA1661" s="159"/>
      <c r="BB1661" s="159"/>
      <c r="BC1661" s="159"/>
    </row>
    <row r="1662" spans="34:55" ht="12.75" x14ac:dyDescent="0.2">
      <c r="AH1662" s="122"/>
      <c r="AI1662" s="159"/>
      <c r="AJ1662" s="159"/>
      <c r="AK1662" s="159"/>
      <c r="AL1662" s="159"/>
      <c r="AM1662" s="159"/>
      <c r="AN1662" s="159"/>
      <c r="AO1662" s="159"/>
      <c r="AP1662" s="159"/>
      <c r="AQ1662" s="159"/>
      <c r="AR1662" s="159"/>
      <c r="AS1662" s="159"/>
      <c r="AT1662" s="159"/>
      <c r="AU1662" s="159"/>
      <c r="AV1662" s="159"/>
      <c r="AW1662" s="159"/>
      <c r="AX1662" s="159"/>
      <c r="AY1662" s="159"/>
      <c r="AZ1662" s="159"/>
      <c r="BA1662" s="159"/>
      <c r="BB1662" s="159"/>
      <c r="BC1662" s="159"/>
    </row>
    <row r="1663" spans="34:55" ht="12.75" x14ac:dyDescent="0.2">
      <c r="AH1663" s="122"/>
      <c r="AI1663" s="159"/>
      <c r="AJ1663" s="159"/>
      <c r="AK1663" s="159"/>
      <c r="AL1663" s="159"/>
      <c r="AM1663" s="159"/>
      <c r="AN1663" s="159"/>
      <c r="AO1663" s="159"/>
      <c r="AP1663" s="159"/>
      <c r="AQ1663" s="159"/>
      <c r="AR1663" s="159"/>
      <c r="AS1663" s="159"/>
      <c r="AT1663" s="159"/>
      <c r="AU1663" s="159"/>
      <c r="AV1663" s="159"/>
      <c r="AW1663" s="159"/>
      <c r="AX1663" s="159"/>
      <c r="AY1663" s="159"/>
      <c r="AZ1663" s="159"/>
      <c r="BA1663" s="159"/>
      <c r="BB1663" s="159"/>
      <c r="BC1663" s="159"/>
    </row>
    <row r="1664" spans="34:55" ht="12.75" x14ac:dyDescent="0.2">
      <c r="AH1664" s="122"/>
      <c r="AI1664" s="159"/>
      <c r="AJ1664" s="159"/>
      <c r="AK1664" s="159"/>
      <c r="AL1664" s="159"/>
      <c r="AM1664" s="159"/>
      <c r="AN1664" s="159"/>
      <c r="AO1664" s="159"/>
      <c r="AP1664" s="159"/>
      <c r="AQ1664" s="159"/>
      <c r="AR1664" s="159"/>
      <c r="AS1664" s="159"/>
      <c r="AT1664" s="159"/>
      <c r="AU1664" s="159"/>
      <c r="AV1664" s="159"/>
      <c r="AW1664" s="159"/>
      <c r="AX1664" s="159"/>
      <c r="AY1664" s="159"/>
      <c r="AZ1664" s="159"/>
      <c r="BA1664" s="159"/>
      <c r="BB1664" s="159"/>
      <c r="BC1664" s="159"/>
    </row>
    <row r="1665" spans="34:55" ht="12.75" x14ac:dyDescent="0.2">
      <c r="AH1665" s="122"/>
      <c r="AI1665" s="159"/>
      <c r="AJ1665" s="159"/>
      <c r="AK1665" s="159"/>
      <c r="AL1665" s="159"/>
      <c r="AM1665" s="159"/>
      <c r="AN1665" s="159"/>
      <c r="AO1665" s="159"/>
      <c r="AP1665" s="159"/>
      <c r="AQ1665" s="159"/>
      <c r="AR1665" s="159"/>
      <c r="AS1665" s="159"/>
      <c r="AT1665" s="159"/>
      <c r="AU1665" s="159"/>
      <c r="AV1665" s="159"/>
      <c r="AW1665" s="159"/>
      <c r="AX1665" s="159"/>
      <c r="AY1665" s="159"/>
      <c r="AZ1665" s="159"/>
      <c r="BA1665" s="159"/>
      <c r="BB1665" s="159"/>
      <c r="BC1665" s="159"/>
    </row>
    <row r="1666" spans="34:55" ht="12.75" x14ac:dyDescent="0.2">
      <c r="AH1666" s="167" t="str">
        <f ca="1">AH1200</f>
        <v>Приказ Минтранса РФ от 5 мая 2023 г. № 159.  Вступает в силу с 1 сентября 2023 г.</v>
      </c>
      <c r="AI1666" s="159"/>
      <c r="AJ1666" s="159"/>
      <c r="AK1666" s="159"/>
      <c r="AL1666" s="159"/>
      <c r="AM1666" s="159"/>
      <c r="AN1666" s="159"/>
      <c r="AO1666" s="159"/>
      <c r="AP1666" s="159"/>
      <c r="AQ1666" s="159"/>
      <c r="AR1666" s="159"/>
      <c r="AS1666" s="159"/>
      <c r="AT1666" s="159"/>
      <c r="AU1666" s="159"/>
      <c r="AV1666" s="159"/>
      <c r="AW1666" s="159"/>
      <c r="AX1666" s="159"/>
      <c r="AY1666" s="159"/>
      <c r="AZ1666" s="159"/>
      <c r="BA1666" s="159"/>
      <c r="BB1666" s="159"/>
      <c r="BC1666" s="159"/>
    </row>
    <row r="1667" spans="34:55" ht="12.75" x14ac:dyDescent="0.2">
      <c r="AH1667" s="122"/>
      <c r="AI1667" s="159"/>
      <c r="AJ1667" s="159"/>
      <c r="AK1667" s="159"/>
      <c r="AL1667" s="159"/>
      <c r="AM1667" s="159"/>
      <c r="AN1667" s="159"/>
      <c r="AO1667" s="159"/>
      <c r="AP1667" s="159"/>
      <c r="AQ1667" s="159"/>
      <c r="AR1667" s="159"/>
      <c r="AS1667" s="159"/>
      <c r="AT1667" s="159"/>
      <c r="AU1667" s="159"/>
      <c r="AV1667" s="159"/>
      <c r="AW1667" s="159"/>
      <c r="AX1667" s="159"/>
      <c r="AY1667" s="159"/>
      <c r="AZ1667" s="159"/>
      <c r="BA1667" s="159"/>
      <c r="BB1667" s="159"/>
      <c r="BC1667" s="159"/>
    </row>
    <row r="1668" spans="34:55" ht="12.75" x14ac:dyDescent="0.2">
      <c r="AH1668" s="122"/>
      <c r="AI1668" s="159"/>
      <c r="AJ1668" s="159"/>
      <c r="AK1668" s="159"/>
      <c r="AL1668" s="159"/>
      <c r="AM1668" s="159"/>
      <c r="AN1668" s="159"/>
      <c r="AO1668" s="159"/>
      <c r="AP1668" s="159"/>
      <c r="AQ1668" s="159"/>
      <c r="AR1668" s="159"/>
      <c r="AS1668" s="159"/>
      <c r="AT1668" s="159"/>
      <c r="AU1668" s="159"/>
      <c r="AV1668" s="159"/>
      <c r="AW1668" s="159"/>
      <c r="AX1668" s="159"/>
      <c r="AY1668" s="159"/>
      <c r="AZ1668" s="159"/>
      <c r="BA1668" s="159"/>
      <c r="BB1668" s="159"/>
      <c r="BC1668" s="159"/>
    </row>
    <row r="1669" spans="34:55" ht="12.75" x14ac:dyDescent="0.2">
      <c r="AH1669" s="122"/>
      <c r="AI1669" s="159"/>
      <c r="AJ1669" s="159"/>
      <c r="AK1669" s="159"/>
      <c r="AL1669" s="159"/>
      <c r="AM1669" s="159"/>
      <c r="AN1669" s="159"/>
      <c r="AO1669" s="159"/>
      <c r="AP1669" s="159"/>
      <c r="AQ1669" s="159"/>
      <c r="AR1669" s="159"/>
      <c r="AS1669" s="159"/>
      <c r="AT1669" s="159"/>
      <c r="AU1669" s="159"/>
      <c r="AV1669" s="159"/>
      <c r="AW1669" s="159"/>
      <c r="AX1669" s="159"/>
      <c r="AY1669" s="159"/>
      <c r="AZ1669" s="159"/>
      <c r="BA1669" s="159"/>
      <c r="BB1669" s="159"/>
      <c r="BC1669" s="159"/>
    </row>
    <row r="1670" spans="34:55" ht="12.75" x14ac:dyDescent="0.2">
      <c r="AH1670" s="122"/>
      <c r="AI1670" s="159"/>
      <c r="AJ1670" s="159"/>
      <c r="AK1670" s="159"/>
      <c r="AL1670" s="159"/>
      <c r="AM1670" s="159"/>
      <c r="AN1670" s="159"/>
      <c r="AO1670" s="159"/>
      <c r="AP1670" s="159"/>
      <c r="AQ1670" s="159"/>
      <c r="AR1670" s="159"/>
      <c r="AS1670" s="159"/>
      <c r="AT1670" s="159"/>
      <c r="AU1670" s="159"/>
      <c r="AV1670" s="159"/>
      <c r="AW1670" s="159"/>
      <c r="AX1670" s="159"/>
      <c r="AY1670" s="159"/>
      <c r="AZ1670" s="159"/>
      <c r="BA1670" s="159"/>
      <c r="BB1670" s="159"/>
      <c r="BC1670" s="159"/>
    </row>
    <row r="1671" spans="34:55" ht="12.75" x14ac:dyDescent="0.2">
      <c r="AH1671" s="122"/>
      <c r="AI1671" s="159"/>
      <c r="AJ1671" s="159"/>
      <c r="AK1671" s="159"/>
      <c r="AL1671" s="159"/>
      <c r="AM1671" s="159"/>
      <c r="AN1671" s="159"/>
      <c r="AO1671" s="159"/>
      <c r="AP1671" s="159"/>
      <c r="AQ1671" s="159"/>
      <c r="AR1671" s="159"/>
      <c r="AS1671" s="159"/>
      <c r="AT1671" s="159"/>
      <c r="AU1671" s="159"/>
      <c r="AV1671" s="159"/>
      <c r="AW1671" s="159"/>
      <c r="AX1671" s="159"/>
      <c r="AY1671" s="159"/>
      <c r="AZ1671" s="159"/>
      <c r="BA1671" s="159"/>
      <c r="BB1671" s="159"/>
      <c r="BC1671" s="159"/>
    </row>
    <row r="1672" spans="34:55" ht="12.75" x14ac:dyDescent="0.2">
      <c r="AH1672" s="122"/>
      <c r="AI1672" s="159"/>
      <c r="AJ1672" s="159"/>
      <c r="AK1672" s="159"/>
      <c r="AL1672" s="159"/>
      <c r="AM1672" s="159"/>
      <c r="AN1672" s="159"/>
      <c r="AO1672" s="159"/>
      <c r="AP1672" s="159"/>
      <c r="AQ1672" s="159"/>
      <c r="AR1672" s="159"/>
      <c r="AS1672" s="159"/>
      <c r="AT1672" s="159"/>
      <c r="AU1672" s="159"/>
      <c r="AV1672" s="159"/>
      <c r="AW1672" s="159"/>
      <c r="AX1672" s="159"/>
      <c r="AY1672" s="159"/>
      <c r="AZ1672" s="159"/>
      <c r="BA1672" s="159"/>
      <c r="BB1672" s="159"/>
      <c r="BC1672" s="159"/>
    </row>
    <row r="1673" spans="34:55" ht="12.75" x14ac:dyDescent="0.2">
      <c r="AH1673" s="122"/>
      <c r="AI1673" s="159"/>
      <c r="AJ1673" s="159"/>
      <c r="AK1673" s="159"/>
      <c r="AL1673" s="159"/>
      <c r="AM1673" s="159"/>
      <c r="AN1673" s="159"/>
      <c r="AO1673" s="159"/>
      <c r="AP1673" s="159"/>
      <c r="AQ1673" s="159"/>
      <c r="AR1673" s="159"/>
      <c r="AS1673" s="159"/>
      <c r="AT1673" s="159"/>
      <c r="AU1673" s="159"/>
      <c r="AV1673" s="159"/>
      <c r="AW1673" s="159"/>
      <c r="AX1673" s="159"/>
      <c r="AY1673" s="159"/>
      <c r="AZ1673" s="159"/>
      <c r="BA1673" s="159"/>
      <c r="BB1673" s="159"/>
      <c r="BC1673" s="159"/>
    </row>
  </sheetData>
  <mergeCells count="39">
    <mergeCell ref="A1:G1"/>
    <mergeCell ref="H1:M1"/>
    <mergeCell ref="N1:Q1"/>
    <mergeCell ref="U1:W1"/>
    <mergeCell ref="AE1:AG3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U27:V27"/>
    <mergeCell ref="U28:V28"/>
    <mergeCell ref="U30:V30"/>
    <mergeCell ref="U3:W3"/>
    <mergeCell ref="U4:W4"/>
    <mergeCell ref="U5:W5"/>
    <mergeCell ref="U6:W8"/>
    <mergeCell ref="U9:V9"/>
    <mergeCell ref="AF26:AG26"/>
    <mergeCell ref="AF27:AG27"/>
    <mergeCell ref="AF28:AG28"/>
    <mergeCell ref="AF29:AG29"/>
    <mergeCell ref="AF30:AG30"/>
    <mergeCell ref="AF21:AG21"/>
    <mergeCell ref="AF22:AG22"/>
    <mergeCell ref="AE23:AG23"/>
    <mergeCell ref="AF24:AG24"/>
    <mergeCell ref="AF25:AG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 x14ac:dyDescent="0.2">
      <c r="A1" s="89" t="e">
        <f ca="1">IF('1'!AH1019='1'!AH1020,'1'!A1:'1'!BA1673,"")</f>
        <v>#REF!</v>
      </c>
      <c r="B1" s="89"/>
      <c r="C1" s="89"/>
      <c r="D1" s="89"/>
      <c r="E1" s="89"/>
      <c r="F1" s="89"/>
      <c r="G1" s="89"/>
      <c r="H1" s="89" t="s">
        <v>204</v>
      </c>
      <c r="I1" s="89"/>
      <c r="J1" s="89"/>
      <c r="K1" s="89"/>
      <c r="L1" s="89"/>
      <c r="M1" s="89"/>
      <c r="N1" s="89" t="s">
        <v>5</v>
      </c>
      <c r="O1" s="89"/>
      <c r="P1" s="89"/>
      <c r="Q1" s="89"/>
      <c r="R1" s="89" t="b">
        <v>0</v>
      </c>
      <c r="S1" s="89" t="b">
        <v>0</v>
      </c>
      <c r="T1" s="89" t="b">
        <v>0</v>
      </c>
      <c r="U1" s="89" t="s">
        <v>1</v>
      </c>
      <c r="V1" s="89"/>
      <c r="W1" s="89"/>
      <c r="X1" s="168" t="s">
        <v>6</v>
      </c>
      <c r="Y1" s="169" t="s">
        <v>215</v>
      </c>
      <c r="Z1" s="169" t="s">
        <v>36</v>
      </c>
      <c r="AA1" s="169" t="s">
        <v>23</v>
      </c>
      <c r="AB1" s="169"/>
      <c r="AC1" s="169"/>
      <c r="AD1" s="169"/>
      <c r="AE1" s="89" t="s">
        <v>216</v>
      </c>
      <c r="AF1" s="89"/>
      <c r="AG1" s="89"/>
      <c r="AH1" s="89">
        <v>1</v>
      </c>
      <c r="AI1" s="89" t="s">
        <v>205</v>
      </c>
      <c r="AJ1" s="89"/>
      <c r="AK1" s="89"/>
      <c r="AL1" s="89" t="b">
        <v>0</v>
      </c>
      <c r="AM1" s="89"/>
      <c r="AN1" s="89" t="b">
        <v>0</v>
      </c>
      <c r="AO1" s="89" t="b">
        <v>0</v>
      </c>
      <c r="AP1" s="89" t="s">
        <v>206</v>
      </c>
      <c r="AQ1" s="89"/>
      <c r="AR1" s="89"/>
      <c r="AS1" s="89" t="b">
        <v>0</v>
      </c>
      <c r="AT1" s="89" t="b">
        <v>0</v>
      </c>
      <c r="AU1" s="89" t="b">
        <v>0</v>
      </c>
      <c r="AV1" s="89" t="s">
        <v>207</v>
      </c>
      <c r="AW1" s="89" t="s">
        <v>208</v>
      </c>
      <c r="AX1" s="89"/>
      <c r="AY1" s="89" t="s">
        <v>209</v>
      </c>
      <c r="AZ1" s="89"/>
      <c r="BA1" s="89" t="s">
        <v>210</v>
      </c>
      <c r="BB1" s="89"/>
      <c r="BC1" s="89"/>
      <c r="BD1" s="89"/>
      <c r="BE1" s="89"/>
      <c r="BF1" s="89"/>
      <c r="BG1" s="89"/>
      <c r="BH1" s="89"/>
      <c r="BI1" s="89"/>
      <c r="BJ1" s="89"/>
    </row>
    <row r="2" spans="1:62" ht="15.75" customHeight="1" x14ac:dyDescent="0.2">
      <c r="A2" s="89">
        <v>1</v>
      </c>
      <c r="B2" s="89" t="b">
        <v>1</v>
      </c>
      <c r="C2" s="170">
        <v>45139</v>
      </c>
      <c r="D2" s="89" t="b">
        <v>0</v>
      </c>
      <c r="E2" s="170">
        <v>45140</v>
      </c>
      <c r="F2" s="170">
        <v>45139</v>
      </c>
      <c r="G2" s="170">
        <v>45139</v>
      </c>
      <c r="H2" s="89" t="s">
        <v>217</v>
      </c>
      <c r="I2" s="89" t="s">
        <v>218</v>
      </c>
      <c r="J2" s="89" t="s">
        <v>219</v>
      </c>
      <c r="K2" s="89" t="s">
        <v>217</v>
      </c>
      <c r="L2" s="89" t="s">
        <v>218</v>
      </c>
      <c r="M2" s="89" t="s">
        <v>219</v>
      </c>
      <c r="N2" s="89" t="b">
        <v>0</v>
      </c>
      <c r="O2" s="89"/>
      <c r="P2" s="89" t="s">
        <v>220</v>
      </c>
      <c r="Q2" s="89" t="s">
        <v>221</v>
      </c>
      <c r="R2" s="89" t="s">
        <v>220</v>
      </c>
      <c r="S2" s="89" t="s">
        <v>220</v>
      </c>
      <c r="T2" s="89" t="s">
        <v>220</v>
      </c>
      <c r="U2" s="89" t="s">
        <v>0</v>
      </c>
      <c r="V2" s="89"/>
      <c r="W2" s="89"/>
      <c r="X2" s="168" t="s">
        <v>222</v>
      </c>
      <c r="Y2" s="169" t="s">
        <v>220</v>
      </c>
      <c r="Z2" s="169"/>
      <c r="AA2" s="169"/>
      <c r="AB2" s="169"/>
      <c r="AC2" s="169"/>
      <c r="AD2" s="169"/>
      <c r="AE2" s="89"/>
      <c r="AF2" s="89"/>
      <c r="AG2" s="89"/>
      <c r="AH2" s="89"/>
      <c r="AI2" s="89" t="b">
        <v>1</v>
      </c>
      <c r="AJ2" s="171">
        <v>0.25</v>
      </c>
      <c r="AK2" s="171">
        <v>0.25</v>
      </c>
      <c r="AL2" s="171">
        <v>0.25</v>
      </c>
      <c r="AM2" s="170">
        <v>45139</v>
      </c>
      <c r="AN2" s="170">
        <v>45139</v>
      </c>
      <c r="AO2" s="170">
        <v>45139</v>
      </c>
      <c r="AP2" s="89" t="b">
        <v>1</v>
      </c>
      <c r="AQ2" s="171">
        <v>0.25694444444444442</v>
      </c>
      <c r="AR2" s="171">
        <v>0.25694444444444442</v>
      </c>
      <c r="AS2" s="171">
        <v>0.25694444444444442</v>
      </c>
      <c r="AT2" s="89" t="s">
        <v>220</v>
      </c>
      <c r="AU2" s="89" t="s">
        <v>220</v>
      </c>
      <c r="AV2" s="89"/>
      <c r="AW2" s="89"/>
      <c r="AX2" s="89" t="s">
        <v>220</v>
      </c>
      <c r="AY2" s="89" t="s">
        <v>220</v>
      </c>
      <c r="AZ2" s="89" t="s">
        <v>220</v>
      </c>
      <c r="BA2" s="89" t="s">
        <v>220</v>
      </c>
      <c r="BB2" s="89"/>
      <c r="BC2" s="89"/>
      <c r="BD2" s="89"/>
      <c r="BE2" s="89"/>
      <c r="BF2" s="89"/>
      <c r="BG2" s="89"/>
      <c r="BH2" s="89"/>
      <c r="BI2" s="89"/>
      <c r="BJ2" s="89"/>
    </row>
    <row r="3" spans="1:62" ht="15.75" customHeight="1" x14ac:dyDescent="0.2">
      <c r="A3" s="89">
        <v>2</v>
      </c>
      <c r="B3" s="89" t="b">
        <v>1</v>
      </c>
      <c r="C3" s="170">
        <v>45140</v>
      </c>
      <c r="D3" s="89" t="b">
        <v>0</v>
      </c>
      <c r="E3" s="170">
        <v>45141</v>
      </c>
      <c r="F3" s="170">
        <v>45140</v>
      </c>
      <c r="G3" s="170">
        <v>45140</v>
      </c>
      <c r="H3" s="89" t="s">
        <v>223</v>
      </c>
      <c r="I3" s="89" t="s">
        <v>218</v>
      </c>
      <c r="J3" s="89" t="s">
        <v>219</v>
      </c>
      <c r="K3" s="89" t="s">
        <v>223</v>
      </c>
      <c r="L3" s="89" t="s">
        <v>218</v>
      </c>
      <c r="M3" s="89" t="s">
        <v>219</v>
      </c>
      <c r="N3" s="89" t="b">
        <v>0</v>
      </c>
      <c r="O3" s="89"/>
      <c r="P3" s="89" t="s">
        <v>220</v>
      </c>
      <c r="Q3" s="89" t="s">
        <v>224</v>
      </c>
      <c r="R3" s="89" t="s">
        <v>220</v>
      </c>
      <c r="S3" s="89" t="s">
        <v>220</v>
      </c>
      <c r="T3" s="89" t="s">
        <v>220</v>
      </c>
      <c r="U3" s="89" t="s">
        <v>2</v>
      </c>
      <c r="V3" s="89"/>
      <c r="W3" s="89"/>
      <c r="X3" s="168" t="s">
        <v>225</v>
      </c>
      <c r="Y3" s="169" t="s">
        <v>220</v>
      </c>
      <c r="Z3" s="169"/>
      <c r="AA3" s="169"/>
      <c r="AB3" s="169"/>
      <c r="AC3" s="169"/>
      <c r="AD3" s="169"/>
      <c r="AE3" s="89"/>
      <c r="AF3" s="89"/>
      <c r="AG3" s="89"/>
      <c r="AH3" s="89"/>
      <c r="AI3" s="89" t="b">
        <v>1</v>
      </c>
      <c r="AJ3" s="171">
        <v>0.25</v>
      </c>
      <c r="AK3" s="171">
        <v>0.25</v>
      </c>
      <c r="AL3" s="171">
        <v>0.25</v>
      </c>
      <c r="AM3" s="170">
        <v>45140</v>
      </c>
      <c r="AN3" s="170">
        <v>45140</v>
      </c>
      <c r="AO3" s="170">
        <v>45140</v>
      </c>
      <c r="AP3" s="89" t="b">
        <v>1</v>
      </c>
      <c r="AQ3" s="171">
        <v>0.25694444444444442</v>
      </c>
      <c r="AR3" s="171">
        <v>0.25694444444444442</v>
      </c>
      <c r="AS3" s="171">
        <v>0.25694444444444442</v>
      </c>
      <c r="AT3" s="89" t="s">
        <v>220</v>
      </c>
      <c r="AU3" s="89" t="s">
        <v>220</v>
      </c>
      <c r="AV3" s="89"/>
      <c r="AW3" s="89"/>
      <c r="AX3" s="89" t="s">
        <v>220</v>
      </c>
      <c r="AY3" s="89" t="s">
        <v>220</v>
      </c>
      <c r="AZ3" s="89" t="s">
        <v>220</v>
      </c>
      <c r="BA3" s="89" t="s">
        <v>220</v>
      </c>
      <c r="BB3" s="89"/>
      <c r="BC3" s="89"/>
      <c r="BD3" s="89"/>
      <c r="BE3" s="89"/>
      <c r="BF3" s="89"/>
      <c r="BG3" s="89"/>
      <c r="BH3" s="89"/>
      <c r="BI3" s="89"/>
      <c r="BJ3" s="89"/>
    </row>
    <row r="4" spans="1:62" ht="15.75" customHeight="1" x14ac:dyDescent="0.2">
      <c r="A4" s="89">
        <v>3</v>
      </c>
      <c r="B4" s="89" t="b">
        <v>1</v>
      </c>
      <c r="C4" s="170">
        <v>45141</v>
      </c>
      <c r="D4" s="89" t="b">
        <v>0</v>
      </c>
      <c r="E4" s="170">
        <v>45142</v>
      </c>
      <c r="F4" s="170">
        <v>45141</v>
      </c>
      <c r="G4" s="170">
        <v>45141</v>
      </c>
      <c r="H4" s="89" t="s">
        <v>226</v>
      </c>
      <c r="I4" s="89" t="s">
        <v>218</v>
      </c>
      <c r="J4" s="89" t="s">
        <v>219</v>
      </c>
      <c r="K4" s="89" t="s">
        <v>226</v>
      </c>
      <c r="L4" s="89" t="s">
        <v>218</v>
      </c>
      <c r="M4" s="89" t="s">
        <v>219</v>
      </c>
      <c r="N4" s="89" t="b">
        <v>0</v>
      </c>
      <c r="O4" s="89"/>
      <c r="P4" s="89" t="s">
        <v>220</v>
      </c>
      <c r="Q4" s="89" t="s">
        <v>227</v>
      </c>
      <c r="R4" s="89" t="s">
        <v>220</v>
      </c>
      <c r="S4" s="89" t="s">
        <v>220</v>
      </c>
      <c r="T4" s="89" t="s">
        <v>220</v>
      </c>
      <c r="U4" s="89" t="s">
        <v>3</v>
      </c>
      <c r="V4" s="89"/>
      <c r="W4" s="89"/>
      <c r="X4" s="168" t="s">
        <v>228</v>
      </c>
      <c r="Y4" s="169" t="s">
        <v>220</v>
      </c>
      <c r="Z4" s="169"/>
      <c r="AA4" s="169"/>
      <c r="AB4" s="169"/>
      <c r="AC4" s="169"/>
      <c r="AD4" s="169"/>
      <c r="AE4" s="89" t="s">
        <v>220</v>
      </c>
      <c r="AF4" s="89"/>
      <c r="AG4" s="89"/>
      <c r="AH4" s="89"/>
      <c r="AI4" s="89" t="b">
        <v>1</v>
      </c>
      <c r="AJ4" s="171">
        <v>0.25</v>
      </c>
      <c r="AK4" s="171">
        <v>0.25</v>
      </c>
      <c r="AL4" s="171">
        <v>0.25</v>
      </c>
      <c r="AM4" s="170">
        <v>45141</v>
      </c>
      <c r="AN4" s="170">
        <v>45141</v>
      </c>
      <c r="AO4" s="170">
        <v>45141</v>
      </c>
      <c r="AP4" s="89" t="b">
        <v>1</v>
      </c>
      <c r="AQ4" s="171">
        <v>0.25694444444444442</v>
      </c>
      <c r="AR4" s="171">
        <v>0.25694444444444442</v>
      </c>
      <c r="AS4" s="171">
        <v>0.25694444444444442</v>
      </c>
      <c r="AT4" s="89" t="s">
        <v>220</v>
      </c>
      <c r="AU4" s="89" t="s">
        <v>220</v>
      </c>
      <c r="AV4" s="89"/>
      <c r="AW4" s="89"/>
      <c r="AX4" s="89" t="s">
        <v>220</v>
      </c>
      <c r="AY4" s="89" t="s">
        <v>220</v>
      </c>
      <c r="AZ4" s="89" t="s">
        <v>220</v>
      </c>
      <c r="BA4" s="89" t="s">
        <v>220</v>
      </c>
      <c r="BB4" s="89"/>
      <c r="BC4" s="89"/>
      <c r="BD4" s="89"/>
      <c r="BE4" s="89"/>
      <c r="BF4" s="89"/>
      <c r="BG4" s="89"/>
      <c r="BH4" s="89"/>
      <c r="BI4" s="89"/>
      <c r="BJ4" s="89"/>
    </row>
    <row r="5" spans="1:62" ht="15.75" customHeight="1" x14ac:dyDescent="0.2">
      <c r="A5" s="89">
        <v>4</v>
      </c>
      <c r="B5" s="89" t="b">
        <v>1</v>
      </c>
      <c r="C5" s="170">
        <v>45142</v>
      </c>
      <c r="D5" s="89" t="b">
        <v>0</v>
      </c>
      <c r="E5" s="170">
        <v>45143</v>
      </c>
      <c r="F5" s="170">
        <v>45142</v>
      </c>
      <c r="G5" s="170">
        <v>45142</v>
      </c>
      <c r="H5" s="89" t="s">
        <v>229</v>
      </c>
      <c r="I5" s="89" t="s">
        <v>218</v>
      </c>
      <c r="J5" s="89" t="s">
        <v>219</v>
      </c>
      <c r="K5" s="89" t="s">
        <v>229</v>
      </c>
      <c r="L5" s="89" t="s">
        <v>218</v>
      </c>
      <c r="M5" s="89" t="s">
        <v>219</v>
      </c>
      <c r="N5" s="89" t="b">
        <v>0</v>
      </c>
      <c r="O5" s="89"/>
      <c r="P5" s="89" t="s">
        <v>220</v>
      </c>
      <c r="Q5" s="89" t="s">
        <v>230</v>
      </c>
      <c r="R5" s="89" t="s">
        <v>220</v>
      </c>
      <c r="S5" s="89" t="s">
        <v>220</v>
      </c>
      <c r="T5" s="89" t="s">
        <v>220</v>
      </c>
      <c r="U5" s="89">
        <v>9781222710</v>
      </c>
      <c r="V5" s="89"/>
      <c r="W5" s="89"/>
      <c r="X5" s="168" t="s">
        <v>231</v>
      </c>
      <c r="Y5" s="169" t="s">
        <v>220</v>
      </c>
      <c r="Z5" s="169"/>
      <c r="AA5" s="169"/>
      <c r="AB5" s="169"/>
      <c r="AC5" s="169"/>
      <c r="AD5" s="169"/>
      <c r="AE5" s="89"/>
      <c r="AF5" s="89"/>
      <c r="AG5" s="89"/>
      <c r="AH5" s="89"/>
      <c r="AI5" s="89" t="b">
        <v>1</v>
      </c>
      <c r="AJ5" s="171">
        <v>0.25</v>
      </c>
      <c r="AK5" s="171">
        <v>0.25</v>
      </c>
      <c r="AL5" s="171">
        <v>0.25</v>
      </c>
      <c r="AM5" s="170">
        <v>45142</v>
      </c>
      <c r="AN5" s="170">
        <v>45142</v>
      </c>
      <c r="AO5" s="170">
        <v>45142</v>
      </c>
      <c r="AP5" s="89" t="b">
        <v>1</v>
      </c>
      <c r="AQ5" s="171">
        <v>0.25694444444444442</v>
      </c>
      <c r="AR5" s="171">
        <v>0.25694444444444442</v>
      </c>
      <c r="AS5" s="171">
        <v>0.25694444444444442</v>
      </c>
      <c r="AT5" s="89" t="s">
        <v>220</v>
      </c>
      <c r="AU5" s="89" t="s">
        <v>220</v>
      </c>
      <c r="AV5" s="89"/>
      <c r="AW5" s="89"/>
      <c r="AX5" s="89" t="s">
        <v>220</v>
      </c>
      <c r="AY5" s="89" t="s">
        <v>220</v>
      </c>
      <c r="AZ5" s="89" t="s">
        <v>220</v>
      </c>
      <c r="BA5" s="89" t="s">
        <v>220</v>
      </c>
      <c r="BB5" s="89"/>
      <c r="BC5" s="89"/>
      <c r="BD5" s="89"/>
      <c r="BE5" s="89"/>
      <c r="BF5" s="89"/>
      <c r="BG5" s="89"/>
      <c r="BH5" s="89"/>
      <c r="BI5" s="89"/>
      <c r="BJ5" s="89"/>
    </row>
    <row r="6" spans="1:62" ht="15.75" customHeight="1" x14ac:dyDescent="0.2">
      <c r="A6" s="89">
        <v>5</v>
      </c>
      <c r="B6" s="89" t="b">
        <v>1</v>
      </c>
      <c r="C6" s="170">
        <v>45143</v>
      </c>
      <c r="D6" s="89" t="b">
        <v>0</v>
      </c>
      <c r="E6" s="170">
        <v>45144</v>
      </c>
      <c r="F6" s="170">
        <v>45143</v>
      </c>
      <c r="G6" s="170">
        <v>45143</v>
      </c>
      <c r="H6" s="89" t="s">
        <v>232</v>
      </c>
      <c r="I6" s="89" t="s">
        <v>218</v>
      </c>
      <c r="J6" s="89" t="s">
        <v>219</v>
      </c>
      <c r="K6" s="89" t="s">
        <v>232</v>
      </c>
      <c r="L6" s="89" t="s">
        <v>218</v>
      </c>
      <c r="M6" s="89" t="s">
        <v>219</v>
      </c>
      <c r="N6" s="89" t="b">
        <v>0</v>
      </c>
      <c r="O6" s="89"/>
      <c r="P6" s="89" t="s">
        <v>220</v>
      </c>
      <c r="Q6" s="89" t="s">
        <v>233</v>
      </c>
      <c r="R6" s="89" t="s">
        <v>220</v>
      </c>
      <c r="S6" s="89" t="s">
        <v>220</v>
      </c>
      <c r="T6" s="89" t="s">
        <v>220</v>
      </c>
      <c r="U6" s="89" t="s">
        <v>234</v>
      </c>
      <c r="V6" s="89"/>
      <c r="W6" s="89"/>
      <c r="X6" s="168" t="s">
        <v>235</v>
      </c>
      <c r="Y6" s="169" t="s">
        <v>220</v>
      </c>
      <c r="Z6" s="169"/>
      <c r="AA6" s="169"/>
      <c r="AB6" s="169"/>
      <c r="AC6" s="169"/>
      <c r="AD6" s="169"/>
      <c r="AE6" s="89"/>
      <c r="AF6" s="89"/>
      <c r="AG6" s="89"/>
      <c r="AH6" s="89"/>
      <c r="AI6" s="89" t="b">
        <v>1</v>
      </c>
      <c r="AJ6" s="171">
        <v>0.25</v>
      </c>
      <c r="AK6" s="171">
        <v>0.25</v>
      </c>
      <c r="AL6" s="171">
        <v>0.25</v>
      </c>
      <c r="AM6" s="170">
        <v>45143</v>
      </c>
      <c r="AN6" s="170">
        <v>45143</v>
      </c>
      <c r="AO6" s="170">
        <v>45143</v>
      </c>
      <c r="AP6" s="89" t="b">
        <v>1</v>
      </c>
      <c r="AQ6" s="171">
        <v>0.25694444444444442</v>
      </c>
      <c r="AR6" s="171">
        <v>0.25694444444444442</v>
      </c>
      <c r="AS6" s="171">
        <v>0.25694444444444442</v>
      </c>
      <c r="AT6" s="89" t="s">
        <v>220</v>
      </c>
      <c r="AU6" s="89" t="s">
        <v>220</v>
      </c>
      <c r="AV6" s="89"/>
      <c r="AW6" s="89"/>
      <c r="AX6" s="89" t="s">
        <v>220</v>
      </c>
      <c r="AY6" s="89" t="s">
        <v>220</v>
      </c>
      <c r="AZ6" s="89" t="s">
        <v>220</v>
      </c>
      <c r="BA6" s="89" t="s">
        <v>220</v>
      </c>
      <c r="BB6" s="89"/>
      <c r="BC6" s="89"/>
      <c r="BD6" s="89"/>
      <c r="BE6" s="89"/>
      <c r="BF6" s="89"/>
      <c r="BG6" s="89"/>
      <c r="BH6" s="89"/>
      <c r="BI6" s="89"/>
      <c r="BJ6" s="89"/>
    </row>
    <row r="7" spans="1:62" ht="15.75" customHeight="1" x14ac:dyDescent="0.2">
      <c r="A7" s="89">
        <v>6</v>
      </c>
      <c r="B7" s="89" t="b">
        <v>1</v>
      </c>
      <c r="C7" s="170">
        <v>45144</v>
      </c>
      <c r="D7" s="89" t="b">
        <v>0</v>
      </c>
      <c r="E7" s="170">
        <v>45145</v>
      </c>
      <c r="F7" s="170">
        <v>45144</v>
      </c>
      <c r="G7" s="170">
        <v>45144</v>
      </c>
      <c r="H7" s="89" t="s">
        <v>236</v>
      </c>
      <c r="I7" s="89" t="s">
        <v>218</v>
      </c>
      <c r="J7" s="89" t="s">
        <v>219</v>
      </c>
      <c r="K7" s="89" t="s">
        <v>236</v>
      </c>
      <c r="L7" s="89" t="s">
        <v>218</v>
      </c>
      <c r="M7" s="89" t="s">
        <v>219</v>
      </c>
      <c r="N7" s="89" t="b">
        <v>0</v>
      </c>
      <c r="O7" s="89"/>
      <c r="P7" s="89" t="s">
        <v>220</v>
      </c>
      <c r="Q7" s="89" t="s">
        <v>237</v>
      </c>
      <c r="R7" s="89" t="s">
        <v>220</v>
      </c>
      <c r="S7" s="89" t="s">
        <v>220</v>
      </c>
      <c r="T7" s="89" t="s">
        <v>220</v>
      </c>
      <c r="U7" s="89"/>
      <c r="V7" s="89"/>
      <c r="W7" s="89"/>
      <c r="X7" s="168" t="s">
        <v>238</v>
      </c>
      <c r="Y7" s="169" t="s">
        <v>220</v>
      </c>
      <c r="Z7" s="169"/>
      <c r="AA7" s="169"/>
      <c r="AB7" s="169"/>
      <c r="AC7" s="169"/>
      <c r="AD7" s="169"/>
      <c r="AE7" s="89" t="s">
        <v>239</v>
      </c>
      <c r="AF7" s="89"/>
      <c r="AG7" s="89"/>
      <c r="AH7" s="89"/>
      <c r="AI7" s="89" t="b">
        <v>1</v>
      </c>
      <c r="AJ7" s="171">
        <v>0.25</v>
      </c>
      <c r="AK7" s="171">
        <v>0.25</v>
      </c>
      <c r="AL7" s="171">
        <v>0.25</v>
      </c>
      <c r="AM7" s="170">
        <v>45144</v>
      </c>
      <c r="AN7" s="170">
        <v>45144</v>
      </c>
      <c r="AO7" s="170">
        <v>45144</v>
      </c>
      <c r="AP7" s="89" t="b">
        <v>1</v>
      </c>
      <c r="AQ7" s="171">
        <v>0.25694444444444442</v>
      </c>
      <c r="AR7" s="171">
        <v>0.25694444444444442</v>
      </c>
      <c r="AS7" s="171">
        <v>0.25694444444444442</v>
      </c>
      <c r="AT7" s="89" t="s">
        <v>220</v>
      </c>
      <c r="AU7" s="89" t="s">
        <v>220</v>
      </c>
      <c r="AV7" s="89"/>
      <c r="AW7" s="89"/>
      <c r="AX7" s="89" t="s">
        <v>220</v>
      </c>
      <c r="AY7" s="89" t="s">
        <v>220</v>
      </c>
      <c r="AZ7" s="89" t="s">
        <v>220</v>
      </c>
      <c r="BA7" s="89" t="s">
        <v>220</v>
      </c>
      <c r="BB7" s="89"/>
      <c r="BC7" s="89"/>
      <c r="BD7" s="89"/>
      <c r="BE7" s="89"/>
      <c r="BF7" s="89"/>
      <c r="BG7" s="89"/>
      <c r="BH7" s="89"/>
      <c r="BI7" s="89"/>
      <c r="BJ7" s="89"/>
    </row>
    <row r="8" spans="1:62" ht="15.75" customHeight="1" x14ac:dyDescent="0.2">
      <c r="A8" s="89">
        <v>7</v>
      </c>
      <c r="B8" s="89" t="b">
        <v>1</v>
      </c>
      <c r="C8" s="170">
        <v>45145</v>
      </c>
      <c r="D8" s="89" t="b">
        <v>0</v>
      </c>
      <c r="E8" s="170">
        <v>45146</v>
      </c>
      <c r="F8" s="170">
        <v>45145</v>
      </c>
      <c r="G8" s="170">
        <v>45145</v>
      </c>
      <c r="H8" s="89" t="s">
        <v>240</v>
      </c>
      <c r="I8" s="89" t="s">
        <v>218</v>
      </c>
      <c r="J8" s="89" t="s">
        <v>219</v>
      </c>
      <c r="K8" s="89" t="s">
        <v>240</v>
      </c>
      <c r="L8" s="89" t="s">
        <v>218</v>
      </c>
      <c r="M8" s="89" t="s">
        <v>219</v>
      </c>
      <c r="N8" s="89" t="b">
        <v>0</v>
      </c>
      <c r="O8" s="89"/>
      <c r="P8" s="89" t="s">
        <v>220</v>
      </c>
      <c r="Q8" s="89" t="s">
        <v>241</v>
      </c>
      <c r="R8" s="89" t="s">
        <v>220</v>
      </c>
      <c r="S8" s="89" t="s">
        <v>220</v>
      </c>
      <c r="T8" s="89" t="s">
        <v>220</v>
      </c>
      <c r="U8" s="89"/>
      <c r="V8" s="89"/>
      <c r="W8" s="89"/>
      <c r="X8" s="168" t="s">
        <v>242</v>
      </c>
      <c r="Y8" s="169" t="s">
        <v>220</v>
      </c>
      <c r="Z8" s="169"/>
      <c r="AA8" s="169"/>
      <c r="AB8" s="169"/>
      <c r="AC8" s="169"/>
      <c r="AD8" s="169"/>
      <c r="AE8" s="89"/>
      <c r="AF8" s="89"/>
      <c r="AG8" s="89"/>
      <c r="AH8" s="89"/>
      <c r="AI8" s="89" t="b">
        <v>1</v>
      </c>
      <c r="AJ8" s="171">
        <v>0.25</v>
      </c>
      <c r="AK8" s="171">
        <v>0.25</v>
      </c>
      <c r="AL8" s="171">
        <v>0.25</v>
      </c>
      <c r="AM8" s="170">
        <v>45145</v>
      </c>
      <c r="AN8" s="170">
        <v>45145</v>
      </c>
      <c r="AO8" s="170">
        <v>45145</v>
      </c>
      <c r="AP8" s="89" t="b">
        <v>1</v>
      </c>
      <c r="AQ8" s="171">
        <v>0.25694444444444442</v>
      </c>
      <c r="AR8" s="171">
        <v>0.25694444444444442</v>
      </c>
      <c r="AS8" s="171">
        <v>0.25694444444444442</v>
      </c>
      <c r="AT8" s="89" t="s">
        <v>220</v>
      </c>
      <c r="AU8" s="89" t="s">
        <v>220</v>
      </c>
      <c r="AV8" s="89"/>
      <c r="AW8" s="89"/>
      <c r="AX8" s="89" t="s">
        <v>220</v>
      </c>
      <c r="AY8" s="89" t="s">
        <v>220</v>
      </c>
      <c r="AZ8" s="89" t="s">
        <v>220</v>
      </c>
      <c r="BA8" s="89" t="s">
        <v>220</v>
      </c>
      <c r="BB8" s="89"/>
      <c r="BC8" s="89"/>
      <c r="BD8" s="89"/>
      <c r="BE8" s="89"/>
      <c r="BF8" s="89"/>
      <c r="BG8" s="89"/>
      <c r="BH8" s="89"/>
      <c r="BI8" s="89"/>
      <c r="BJ8" s="89"/>
    </row>
    <row r="9" spans="1:62" ht="15.75" customHeight="1" x14ac:dyDescent="0.2">
      <c r="A9" s="89">
        <v>8</v>
      </c>
      <c r="B9" s="89" t="b">
        <v>1</v>
      </c>
      <c r="C9" s="170">
        <v>45146</v>
      </c>
      <c r="D9" s="89" t="b">
        <v>0</v>
      </c>
      <c r="E9" s="170">
        <v>45147</v>
      </c>
      <c r="F9" s="170">
        <v>45146</v>
      </c>
      <c r="G9" s="170">
        <v>45146</v>
      </c>
      <c r="H9" s="89" t="s">
        <v>243</v>
      </c>
      <c r="I9" s="89" t="s">
        <v>218</v>
      </c>
      <c r="J9" s="89" t="s">
        <v>219</v>
      </c>
      <c r="K9" s="89" t="s">
        <v>243</v>
      </c>
      <c r="L9" s="89" t="s">
        <v>218</v>
      </c>
      <c r="M9" s="89" t="s">
        <v>219</v>
      </c>
      <c r="N9" s="89" t="b">
        <v>0</v>
      </c>
      <c r="O9" s="89"/>
      <c r="P9" s="89" t="s">
        <v>220</v>
      </c>
      <c r="Q9" s="89" t="s">
        <v>244</v>
      </c>
      <c r="R9" s="89" t="s">
        <v>220</v>
      </c>
      <c r="S9" s="89" t="s">
        <v>220</v>
      </c>
      <c r="T9" s="89" t="s">
        <v>220</v>
      </c>
      <c r="U9" s="89" t="s">
        <v>202</v>
      </c>
      <c r="V9" s="89"/>
      <c r="W9" s="169" t="s">
        <v>23</v>
      </c>
      <c r="X9" s="168" t="s">
        <v>245</v>
      </c>
      <c r="Y9" s="169" t="s">
        <v>220</v>
      </c>
      <c r="Z9" s="169"/>
      <c r="AA9" s="169"/>
      <c r="AB9" s="169"/>
      <c r="AC9" s="169"/>
      <c r="AD9" s="169"/>
      <c r="AE9" s="89"/>
      <c r="AF9" s="89"/>
      <c r="AG9" s="89"/>
      <c r="AH9" s="89"/>
      <c r="AI9" s="89" t="b">
        <v>1</v>
      </c>
      <c r="AJ9" s="171">
        <v>0.25</v>
      </c>
      <c r="AK9" s="171">
        <v>0.25</v>
      </c>
      <c r="AL9" s="171">
        <v>0.25</v>
      </c>
      <c r="AM9" s="170">
        <v>45146</v>
      </c>
      <c r="AN9" s="170">
        <v>45146</v>
      </c>
      <c r="AO9" s="170">
        <v>45146</v>
      </c>
      <c r="AP9" s="89" t="b">
        <v>1</v>
      </c>
      <c r="AQ9" s="171">
        <v>0.25694444444444442</v>
      </c>
      <c r="AR9" s="171">
        <v>0.25694444444444442</v>
      </c>
      <c r="AS9" s="171">
        <v>0.25694444444444442</v>
      </c>
      <c r="AT9" s="89" t="s">
        <v>220</v>
      </c>
      <c r="AU9" s="89" t="s">
        <v>220</v>
      </c>
      <c r="AV9" s="89"/>
      <c r="AW9" s="89"/>
      <c r="AX9" s="89" t="s">
        <v>220</v>
      </c>
      <c r="AY9" s="89" t="s">
        <v>220</v>
      </c>
      <c r="AZ9" s="89" t="s">
        <v>220</v>
      </c>
      <c r="BA9" s="89" t="s">
        <v>220</v>
      </c>
      <c r="BB9" s="89"/>
      <c r="BC9" s="89"/>
      <c r="BD9" s="89"/>
      <c r="BE9" s="89"/>
      <c r="BF9" s="89"/>
      <c r="BG9" s="89"/>
      <c r="BH9" s="89"/>
      <c r="BI9" s="89"/>
      <c r="BJ9" s="89"/>
    </row>
    <row r="10" spans="1:62" ht="15.75" customHeight="1" x14ac:dyDescent="0.2">
      <c r="A10" s="89">
        <v>9</v>
      </c>
      <c r="B10" s="89" t="b">
        <v>1</v>
      </c>
      <c r="C10" s="170">
        <v>45147</v>
      </c>
      <c r="D10" s="89" t="b">
        <v>0</v>
      </c>
      <c r="E10" s="170">
        <v>45148</v>
      </c>
      <c r="F10" s="170">
        <v>45147</v>
      </c>
      <c r="G10" s="170">
        <v>45147</v>
      </c>
      <c r="H10" s="89" t="s">
        <v>246</v>
      </c>
      <c r="I10" s="89" t="s">
        <v>218</v>
      </c>
      <c r="J10" s="89" t="s">
        <v>219</v>
      </c>
      <c r="K10" s="89" t="s">
        <v>246</v>
      </c>
      <c r="L10" s="89" t="s">
        <v>218</v>
      </c>
      <c r="M10" s="89" t="s">
        <v>219</v>
      </c>
      <c r="N10" s="89" t="b">
        <v>0</v>
      </c>
      <c r="O10" s="89"/>
      <c r="P10" s="89" t="s">
        <v>220</v>
      </c>
      <c r="Q10" s="89" t="s">
        <v>247</v>
      </c>
      <c r="R10" s="89" t="s">
        <v>220</v>
      </c>
      <c r="S10" s="89" t="s">
        <v>220</v>
      </c>
      <c r="T10" s="89" t="s">
        <v>220</v>
      </c>
      <c r="U10" s="169" t="s">
        <v>19</v>
      </c>
      <c r="V10" s="169"/>
      <c r="W10" s="169"/>
      <c r="X10" s="168" t="s">
        <v>248</v>
      </c>
      <c r="Y10" s="169" t="s">
        <v>220</v>
      </c>
      <c r="Z10" s="169"/>
      <c r="AA10" s="169"/>
      <c r="AB10" s="169"/>
      <c r="AC10" s="169"/>
      <c r="AD10" s="169"/>
      <c r="AE10" s="89"/>
      <c r="AF10" s="89"/>
      <c r="AG10" s="89"/>
      <c r="AH10" s="89"/>
      <c r="AI10" s="89" t="b">
        <v>1</v>
      </c>
      <c r="AJ10" s="171">
        <v>0.25</v>
      </c>
      <c r="AK10" s="171">
        <v>0.25</v>
      </c>
      <c r="AL10" s="171">
        <v>0.25</v>
      </c>
      <c r="AM10" s="170">
        <v>45147</v>
      </c>
      <c r="AN10" s="170">
        <v>45147</v>
      </c>
      <c r="AO10" s="170">
        <v>45147</v>
      </c>
      <c r="AP10" s="89" t="b">
        <v>1</v>
      </c>
      <c r="AQ10" s="171">
        <v>0.25694444444444442</v>
      </c>
      <c r="AR10" s="171">
        <v>0.25694444444444442</v>
      </c>
      <c r="AS10" s="171">
        <v>0.25694444444444442</v>
      </c>
      <c r="AT10" s="89" t="s">
        <v>220</v>
      </c>
      <c r="AU10" s="89" t="s">
        <v>220</v>
      </c>
      <c r="AV10" s="89"/>
      <c r="AW10" s="89"/>
      <c r="AX10" s="89" t="s">
        <v>220</v>
      </c>
      <c r="AY10" s="89" t="s">
        <v>220</v>
      </c>
      <c r="AZ10" s="89" t="s">
        <v>220</v>
      </c>
      <c r="BA10" s="89" t="s">
        <v>220</v>
      </c>
      <c r="BB10" s="89"/>
      <c r="BC10" s="89"/>
      <c r="BD10" s="89"/>
      <c r="BE10" s="89"/>
      <c r="BF10" s="89"/>
      <c r="BG10" s="89"/>
      <c r="BH10" s="89"/>
      <c r="BI10" s="89"/>
      <c r="BJ10" s="89"/>
    </row>
    <row r="11" spans="1:62" ht="15.75" customHeight="1" x14ac:dyDescent="0.2">
      <c r="A11" s="89">
        <v>10</v>
      </c>
      <c r="B11" s="89" t="b">
        <v>1</v>
      </c>
      <c r="C11" s="170">
        <v>45148</v>
      </c>
      <c r="D11" s="89" t="b">
        <v>0</v>
      </c>
      <c r="E11" s="170">
        <v>45149</v>
      </c>
      <c r="F11" s="170">
        <v>45148</v>
      </c>
      <c r="G11" s="170">
        <v>45148</v>
      </c>
      <c r="H11" s="89" t="s">
        <v>249</v>
      </c>
      <c r="I11" s="89" t="s">
        <v>218</v>
      </c>
      <c r="J11" s="89" t="s">
        <v>219</v>
      </c>
      <c r="K11" s="89" t="s">
        <v>249</v>
      </c>
      <c r="L11" s="89" t="s">
        <v>218</v>
      </c>
      <c r="M11" s="89" t="s">
        <v>219</v>
      </c>
      <c r="N11" s="89" t="b">
        <v>0</v>
      </c>
      <c r="O11" s="89"/>
      <c r="P11" s="89" t="s">
        <v>220</v>
      </c>
      <c r="Q11" s="89" t="s">
        <v>250</v>
      </c>
      <c r="R11" s="89" t="s">
        <v>220</v>
      </c>
      <c r="S11" s="89" t="s">
        <v>220</v>
      </c>
      <c r="T11" s="89" t="s">
        <v>220</v>
      </c>
      <c r="U11" s="169" t="s">
        <v>21</v>
      </c>
      <c r="V11" s="169"/>
      <c r="W11" s="169"/>
      <c r="X11" s="168" t="s">
        <v>251</v>
      </c>
      <c r="Y11" s="169" t="s">
        <v>220</v>
      </c>
      <c r="Z11" s="169"/>
      <c r="AA11" s="169"/>
      <c r="AB11" s="169"/>
      <c r="AC11" s="169"/>
      <c r="AD11" s="169"/>
      <c r="AE11" s="89"/>
      <c r="AF11" s="89"/>
      <c r="AG11" s="89"/>
      <c r="AH11" s="89"/>
      <c r="AI11" s="89" t="b">
        <v>1</v>
      </c>
      <c r="AJ11" s="171">
        <v>0.25</v>
      </c>
      <c r="AK11" s="171">
        <v>0.25</v>
      </c>
      <c r="AL11" s="171">
        <v>0.25</v>
      </c>
      <c r="AM11" s="170">
        <v>45148</v>
      </c>
      <c r="AN11" s="170">
        <v>45148</v>
      </c>
      <c r="AO11" s="170">
        <v>45148</v>
      </c>
      <c r="AP11" s="89" t="b">
        <v>1</v>
      </c>
      <c r="AQ11" s="171">
        <v>0.25694444444444442</v>
      </c>
      <c r="AR11" s="171">
        <v>0.25694444444444442</v>
      </c>
      <c r="AS11" s="171">
        <v>0.25694444444444442</v>
      </c>
      <c r="AT11" s="89" t="s">
        <v>220</v>
      </c>
      <c r="AU11" s="89" t="s">
        <v>220</v>
      </c>
      <c r="AV11" s="89"/>
      <c r="AW11" s="89"/>
      <c r="AX11" s="89" t="s">
        <v>220</v>
      </c>
      <c r="AY11" s="89" t="s">
        <v>220</v>
      </c>
      <c r="AZ11" s="89" t="s">
        <v>220</v>
      </c>
      <c r="BA11" s="89" t="s">
        <v>220</v>
      </c>
      <c r="BB11" s="89"/>
      <c r="BC11" s="89"/>
      <c r="BD11" s="89"/>
      <c r="BE11" s="89"/>
      <c r="BF11" s="89"/>
      <c r="BG11" s="89"/>
      <c r="BH11" s="89"/>
      <c r="BI11" s="89"/>
      <c r="BJ11" s="89"/>
    </row>
    <row r="12" spans="1:62" ht="15.75" customHeight="1" x14ac:dyDescent="0.2">
      <c r="A12" s="89">
        <v>11</v>
      </c>
      <c r="B12" s="89" t="b">
        <v>1</v>
      </c>
      <c r="C12" s="170">
        <v>45149</v>
      </c>
      <c r="D12" s="89" t="b">
        <v>0</v>
      </c>
      <c r="E12" s="170">
        <v>45150</v>
      </c>
      <c r="F12" s="170">
        <v>45149</v>
      </c>
      <c r="G12" s="170">
        <v>45149</v>
      </c>
      <c r="H12" s="89" t="s">
        <v>252</v>
      </c>
      <c r="I12" s="89" t="s">
        <v>218</v>
      </c>
      <c r="J12" s="89" t="s">
        <v>219</v>
      </c>
      <c r="K12" s="89" t="s">
        <v>252</v>
      </c>
      <c r="L12" s="89" t="s">
        <v>218</v>
      </c>
      <c r="M12" s="89" t="s">
        <v>219</v>
      </c>
      <c r="N12" s="89" t="b">
        <v>0</v>
      </c>
      <c r="O12" s="89"/>
      <c r="P12" s="89" t="s">
        <v>220</v>
      </c>
      <c r="Q12" s="89" t="s">
        <v>253</v>
      </c>
      <c r="R12" s="89" t="s">
        <v>220</v>
      </c>
      <c r="S12" s="89" t="s">
        <v>220</v>
      </c>
      <c r="T12" s="89" t="s">
        <v>220</v>
      </c>
      <c r="U12" s="89" t="s">
        <v>254</v>
      </c>
      <c r="V12" s="89"/>
      <c r="W12" s="89"/>
      <c r="X12" s="168" t="s">
        <v>255</v>
      </c>
      <c r="Y12" s="169" t="s">
        <v>220</v>
      </c>
      <c r="Z12" s="169"/>
      <c r="AA12" s="169"/>
      <c r="AB12" s="169"/>
      <c r="AC12" s="169"/>
      <c r="AD12" s="169"/>
      <c r="AE12" s="89" t="s">
        <v>136</v>
      </c>
      <c r="AF12" s="89"/>
      <c r="AG12" s="89"/>
      <c r="AH12" s="89"/>
      <c r="AI12" s="89" t="b">
        <v>1</v>
      </c>
      <c r="AJ12" s="171">
        <v>0.25</v>
      </c>
      <c r="AK12" s="171">
        <v>0.25</v>
      </c>
      <c r="AL12" s="171">
        <v>0.25</v>
      </c>
      <c r="AM12" s="170">
        <v>45149</v>
      </c>
      <c r="AN12" s="170">
        <v>45149</v>
      </c>
      <c r="AO12" s="170">
        <v>45149</v>
      </c>
      <c r="AP12" s="89" t="b">
        <v>1</v>
      </c>
      <c r="AQ12" s="171">
        <v>0.25694444444444442</v>
      </c>
      <c r="AR12" s="171">
        <v>0.25694444444444442</v>
      </c>
      <c r="AS12" s="171">
        <v>0.25694444444444442</v>
      </c>
      <c r="AT12" s="89" t="s">
        <v>220</v>
      </c>
      <c r="AU12" s="89" t="s">
        <v>220</v>
      </c>
      <c r="AV12" s="89"/>
      <c r="AW12" s="89"/>
      <c r="AX12" s="89" t="s">
        <v>220</v>
      </c>
      <c r="AY12" s="89" t="s">
        <v>220</v>
      </c>
      <c r="AZ12" s="89" t="s">
        <v>220</v>
      </c>
      <c r="BA12" s="89" t="s">
        <v>220</v>
      </c>
      <c r="BB12" s="89"/>
      <c r="BC12" s="89"/>
      <c r="BD12" s="89"/>
      <c r="BE12" s="89"/>
      <c r="BF12" s="89"/>
      <c r="BG12" s="89"/>
      <c r="BH12" s="89"/>
      <c r="BI12" s="89"/>
      <c r="BJ12" s="89"/>
    </row>
    <row r="13" spans="1:62" ht="15.75" customHeight="1" x14ac:dyDescent="0.2">
      <c r="A13" s="89">
        <v>12</v>
      </c>
      <c r="B13" s="89" t="b">
        <v>1</v>
      </c>
      <c r="C13" s="170">
        <v>45150</v>
      </c>
      <c r="D13" s="89" t="b">
        <v>0</v>
      </c>
      <c r="E13" s="170">
        <v>45151</v>
      </c>
      <c r="F13" s="170">
        <v>45150</v>
      </c>
      <c r="G13" s="170">
        <v>45150</v>
      </c>
      <c r="H13" s="89" t="s">
        <v>256</v>
      </c>
      <c r="I13" s="89" t="s">
        <v>218</v>
      </c>
      <c r="J13" s="89" t="s">
        <v>219</v>
      </c>
      <c r="K13" s="89" t="s">
        <v>256</v>
      </c>
      <c r="L13" s="89" t="s">
        <v>218</v>
      </c>
      <c r="M13" s="89" t="s">
        <v>219</v>
      </c>
      <c r="N13" s="89" t="b">
        <v>0</v>
      </c>
      <c r="O13" s="89"/>
      <c r="P13" s="89" t="s">
        <v>220</v>
      </c>
      <c r="Q13" s="89" t="s">
        <v>257</v>
      </c>
      <c r="R13" s="89" t="s">
        <v>220</v>
      </c>
      <c r="S13" s="89" t="s">
        <v>220</v>
      </c>
      <c r="T13" s="89" t="s">
        <v>220</v>
      </c>
      <c r="U13" s="89"/>
      <c r="V13" s="89"/>
      <c r="W13" s="89"/>
      <c r="X13" s="168" t="s">
        <v>258</v>
      </c>
      <c r="Y13" s="169" t="s">
        <v>220</v>
      </c>
      <c r="Z13" s="169"/>
      <c r="AA13" s="169"/>
      <c r="AB13" s="169"/>
      <c r="AC13" s="169"/>
      <c r="AD13" s="169"/>
      <c r="AE13" s="89" t="s">
        <v>15</v>
      </c>
      <c r="AF13" s="89"/>
      <c r="AG13" s="89"/>
      <c r="AH13" s="89"/>
      <c r="AI13" s="89" t="b">
        <v>1</v>
      </c>
      <c r="AJ13" s="171">
        <v>0.25</v>
      </c>
      <c r="AK13" s="171">
        <v>0.25</v>
      </c>
      <c r="AL13" s="171">
        <v>0.25</v>
      </c>
      <c r="AM13" s="170">
        <v>45150</v>
      </c>
      <c r="AN13" s="170">
        <v>45150</v>
      </c>
      <c r="AO13" s="170">
        <v>45150</v>
      </c>
      <c r="AP13" s="89" t="b">
        <v>1</v>
      </c>
      <c r="AQ13" s="171">
        <v>0.25694444444444442</v>
      </c>
      <c r="AR13" s="171">
        <v>0.25694444444444442</v>
      </c>
      <c r="AS13" s="171">
        <v>0.25694444444444442</v>
      </c>
      <c r="AT13" s="89" t="s">
        <v>220</v>
      </c>
      <c r="AU13" s="89" t="s">
        <v>220</v>
      </c>
      <c r="AV13" s="89"/>
      <c r="AW13" s="89"/>
      <c r="AX13" s="89" t="s">
        <v>220</v>
      </c>
      <c r="AY13" s="89" t="s">
        <v>220</v>
      </c>
      <c r="AZ13" s="89" t="s">
        <v>220</v>
      </c>
      <c r="BA13" s="89" t="s">
        <v>220</v>
      </c>
      <c r="BB13" s="89"/>
      <c r="BC13" s="89"/>
      <c r="BD13" s="89"/>
      <c r="BE13" s="89"/>
      <c r="BF13" s="89"/>
      <c r="BG13" s="89"/>
      <c r="BH13" s="89"/>
      <c r="BI13" s="89"/>
      <c r="BJ13" s="89"/>
    </row>
    <row r="14" spans="1:62" ht="15.75" customHeight="1" x14ac:dyDescent="0.2">
      <c r="A14" s="89">
        <v>13</v>
      </c>
      <c r="B14" s="89" t="b">
        <v>1</v>
      </c>
      <c r="C14" s="170">
        <v>45151</v>
      </c>
      <c r="D14" s="89" t="b">
        <v>0</v>
      </c>
      <c r="E14" s="170">
        <v>45152</v>
      </c>
      <c r="F14" s="170">
        <v>45151</v>
      </c>
      <c r="G14" s="170">
        <v>45151</v>
      </c>
      <c r="H14" s="89" t="s">
        <v>259</v>
      </c>
      <c r="I14" s="89" t="s">
        <v>218</v>
      </c>
      <c r="J14" s="89" t="s">
        <v>219</v>
      </c>
      <c r="K14" s="89" t="s">
        <v>259</v>
      </c>
      <c r="L14" s="89" t="s">
        <v>218</v>
      </c>
      <c r="M14" s="89" t="s">
        <v>219</v>
      </c>
      <c r="N14" s="89" t="b">
        <v>0</v>
      </c>
      <c r="O14" s="89"/>
      <c r="P14" s="89" t="s">
        <v>220</v>
      </c>
      <c r="Q14" s="89" t="s">
        <v>260</v>
      </c>
      <c r="R14" s="89" t="s">
        <v>220</v>
      </c>
      <c r="S14" s="89" t="s">
        <v>220</v>
      </c>
      <c r="T14" s="89" t="s">
        <v>220</v>
      </c>
      <c r="U14" s="89" t="s">
        <v>32</v>
      </c>
      <c r="V14" s="89"/>
      <c r="W14" s="89"/>
      <c r="X14" s="168" t="s">
        <v>261</v>
      </c>
      <c r="Y14" s="169" t="s">
        <v>220</v>
      </c>
      <c r="Z14" s="169"/>
      <c r="AA14" s="169"/>
      <c r="AB14" s="169"/>
      <c r="AC14" s="169"/>
      <c r="AD14" s="169"/>
      <c r="AE14" s="89" t="s">
        <v>13</v>
      </c>
      <c r="AF14" s="89"/>
      <c r="AG14" s="89"/>
      <c r="AH14" s="89"/>
      <c r="AI14" s="89" t="b">
        <v>1</v>
      </c>
      <c r="AJ14" s="171">
        <v>0.25</v>
      </c>
      <c r="AK14" s="171">
        <v>0.25</v>
      </c>
      <c r="AL14" s="171">
        <v>0.25</v>
      </c>
      <c r="AM14" s="170">
        <v>45151</v>
      </c>
      <c r="AN14" s="170">
        <v>45151</v>
      </c>
      <c r="AO14" s="170">
        <v>45151</v>
      </c>
      <c r="AP14" s="89" t="b">
        <v>1</v>
      </c>
      <c r="AQ14" s="171">
        <v>0.25694444444444442</v>
      </c>
      <c r="AR14" s="171">
        <v>0.25694444444444442</v>
      </c>
      <c r="AS14" s="171">
        <v>0.25694444444444442</v>
      </c>
      <c r="AT14" s="89" t="s">
        <v>220</v>
      </c>
      <c r="AU14" s="89" t="s">
        <v>220</v>
      </c>
      <c r="AV14" s="89"/>
      <c r="AW14" s="89"/>
      <c r="AX14" s="89" t="s">
        <v>220</v>
      </c>
      <c r="AY14" s="89" t="s">
        <v>220</v>
      </c>
      <c r="AZ14" s="89" t="s">
        <v>220</v>
      </c>
      <c r="BA14" s="89" t="s">
        <v>220</v>
      </c>
      <c r="BB14" s="89"/>
      <c r="BC14" s="89"/>
      <c r="BD14" s="89"/>
      <c r="BE14" s="89"/>
      <c r="BF14" s="89"/>
      <c r="BG14" s="89"/>
      <c r="BH14" s="89"/>
      <c r="BI14" s="89"/>
      <c r="BJ14" s="89"/>
    </row>
    <row r="15" spans="1:62" ht="15.75" customHeight="1" x14ac:dyDescent="0.2">
      <c r="A15" s="89">
        <v>14</v>
      </c>
      <c r="B15" s="89" t="b">
        <v>1</v>
      </c>
      <c r="C15" s="170">
        <v>45152</v>
      </c>
      <c r="D15" s="89" t="b">
        <v>0</v>
      </c>
      <c r="E15" s="170">
        <v>45153</v>
      </c>
      <c r="F15" s="170">
        <v>45152</v>
      </c>
      <c r="G15" s="170">
        <v>45152</v>
      </c>
      <c r="H15" s="89" t="s">
        <v>262</v>
      </c>
      <c r="I15" s="89" t="s">
        <v>218</v>
      </c>
      <c r="J15" s="89" t="s">
        <v>219</v>
      </c>
      <c r="K15" s="89" t="s">
        <v>262</v>
      </c>
      <c r="L15" s="89" t="s">
        <v>218</v>
      </c>
      <c r="M15" s="89" t="s">
        <v>219</v>
      </c>
      <c r="N15" s="89" t="b">
        <v>0</v>
      </c>
      <c r="O15" s="89"/>
      <c r="P15" s="89" t="s">
        <v>220</v>
      </c>
      <c r="Q15" s="89" t="s">
        <v>263</v>
      </c>
      <c r="R15" s="89" t="s">
        <v>220</v>
      </c>
      <c r="S15" s="89" t="s">
        <v>220</v>
      </c>
      <c r="T15" s="89" t="s">
        <v>220</v>
      </c>
      <c r="U15" s="169" t="s">
        <v>34</v>
      </c>
      <c r="V15" s="169" t="s">
        <v>38</v>
      </c>
      <c r="W15" s="172">
        <v>42542</v>
      </c>
      <c r="X15" s="168" t="s">
        <v>264</v>
      </c>
      <c r="Y15" s="169" t="s">
        <v>220</v>
      </c>
      <c r="Z15" s="169"/>
      <c r="AA15" s="169"/>
      <c r="AB15" s="169"/>
      <c r="AC15" s="169"/>
      <c r="AD15" s="169"/>
      <c r="AE15" s="89" t="s">
        <v>211</v>
      </c>
      <c r="AF15" s="89"/>
      <c r="AG15" s="89"/>
      <c r="AH15" s="89"/>
      <c r="AI15" s="89" t="b">
        <v>1</v>
      </c>
      <c r="AJ15" s="171">
        <v>0.25</v>
      </c>
      <c r="AK15" s="171">
        <v>0.25</v>
      </c>
      <c r="AL15" s="171">
        <v>0.25</v>
      </c>
      <c r="AM15" s="170">
        <v>45152</v>
      </c>
      <c r="AN15" s="170">
        <v>45152</v>
      </c>
      <c r="AO15" s="170">
        <v>45152</v>
      </c>
      <c r="AP15" s="89" t="b">
        <v>1</v>
      </c>
      <c r="AQ15" s="171">
        <v>0.25694444444444442</v>
      </c>
      <c r="AR15" s="171">
        <v>0.25694444444444442</v>
      </c>
      <c r="AS15" s="171">
        <v>0.25694444444444442</v>
      </c>
      <c r="AT15" s="89" t="s">
        <v>220</v>
      </c>
      <c r="AU15" s="89" t="s">
        <v>220</v>
      </c>
      <c r="AV15" s="89"/>
      <c r="AW15" s="89"/>
      <c r="AX15" s="89" t="s">
        <v>220</v>
      </c>
      <c r="AY15" s="89" t="s">
        <v>220</v>
      </c>
      <c r="AZ15" s="89" t="s">
        <v>220</v>
      </c>
      <c r="BA15" s="89" t="s">
        <v>220</v>
      </c>
      <c r="BB15" s="89"/>
      <c r="BC15" s="89"/>
      <c r="BD15" s="89"/>
      <c r="BE15" s="89"/>
      <c r="BF15" s="89"/>
      <c r="BG15" s="89"/>
      <c r="BH15" s="89"/>
      <c r="BI15" s="89"/>
      <c r="BJ15" s="89"/>
    </row>
    <row r="16" spans="1:62" ht="15.75" customHeight="1" x14ac:dyDescent="0.2">
      <c r="A16" s="89">
        <v>15</v>
      </c>
      <c r="B16" s="89" t="b">
        <v>1</v>
      </c>
      <c r="C16" s="170">
        <v>45153</v>
      </c>
      <c r="D16" s="89" t="b">
        <v>0</v>
      </c>
      <c r="E16" s="170">
        <v>45154</v>
      </c>
      <c r="F16" s="170">
        <v>45153</v>
      </c>
      <c r="G16" s="170">
        <v>45153</v>
      </c>
      <c r="H16" s="89" t="s">
        <v>265</v>
      </c>
      <c r="I16" s="89" t="s">
        <v>218</v>
      </c>
      <c r="J16" s="89" t="s">
        <v>219</v>
      </c>
      <c r="K16" s="89" t="s">
        <v>265</v>
      </c>
      <c r="L16" s="89" t="s">
        <v>218</v>
      </c>
      <c r="M16" s="89" t="s">
        <v>219</v>
      </c>
      <c r="N16" s="89" t="b">
        <v>0</v>
      </c>
      <c r="O16" s="89"/>
      <c r="P16" s="89" t="s">
        <v>220</v>
      </c>
      <c r="Q16" s="89" t="s">
        <v>266</v>
      </c>
      <c r="R16" s="89" t="s">
        <v>220</v>
      </c>
      <c r="S16" s="89" t="s">
        <v>220</v>
      </c>
      <c r="T16" s="89" t="s">
        <v>220</v>
      </c>
      <c r="U16" s="89" t="s">
        <v>267</v>
      </c>
      <c r="V16" s="169" t="s">
        <v>36</v>
      </c>
      <c r="W16" s="169" t="s">
        <v>36</v>
      </c>
      <c r="X16" s="168" t="s">
        <v>268</v>
      </c>
      <c r="Y16" s="169" t="s">
        <v>220</v>
      </c>
      <c r="Z16" s="169"/>
      <c r="AA16" s="169"/>
      <c r="AB16" s="169"/>
      <c r="AC16" s="169"/>
      <c r="AD16" s="169"/>
      <c r="AE16" s="89"/>
      <c r="AF16" s="89"/>
      <c r="AG16" s="89"/>
      <c r="AH16" s="89"/>
      <c r="AI16" s="89" t="b">
        <v>1</v>
      </c>
      <c r="AJ16" s="171">
        <v>0.25</v>
      </c>
      <c r="AK16" s="171">
        <v>0.25</v>
      </c>
      <c r="AL16" s="171">
        <v>0.25</v>
      </c>
      <c r="AM16" s="170">
        <v>45153</v>
      </c>
      <c r="AN16" s="170">
        <v>45153</v>
      </c>
      <c r="AO16" s="170">
        <v>45153</v>
      </c>
      <c r="AP16" s="89" t="b">
        <v>1</v>
      </c>
      <c r="AQ16" s="171">
        <v>0.25694444444444442</v>
      </c>
      <c r="AR16" s="171">
        <v>0.25694444444444442</v>
      </c>
      <c r="AS16" s="171">
        <v>0.25694444444444442</v>
      </c>
      <c r="AT16" s="89" t="s">
        <v>220</v>
      </c>
      <c r="AU16" s="89" t="s">
        <v>220</v>
      </c>
      <c r="AV16" s="89"/>
      <c r="AW16" s="89"/>
      <c r="AX16" s="89" t="s">
        <v>220</v>
      </c>
      <c r="AY16" s="89" t="s">
        <v>220</v>
      </c>
      <c r="AZ16" s="89" t="s">
        <v>220</v>
      </c>
      <c r="BA16" s="89" t="s">
        <v>220</v>
      </c>
      <c r="BB16" s="89"/>
      <c r="BC16" s="89"/>
      <c r="BD16" s="89"/>
      <c r="BE16" s="89"/>
      <c r="BF16" s="89"/>
      <c r="BG16" s="89"/>
      <c r="BH16" s="89"/>
      <c r="BI16" s="89"/>
      <c r="BJ16" s="89"/>
    </row>
    <row r="17" spans="1:62" ht="15.75" customHeight="1" x14ac:dyDescent="0.2">
      <c r="A17" s="89">
        <v>16</v>
      </c>
      <c r="B17" s="89" t="b">
        <v>1</v>
      </c>
      <c r="C17" s="170">
        <v>45154</v>
      </c>
      <c r="D17" s="89" t="b">
        <v>0</v>
      </c>
      <c r="E17" s="170">
        <v>45155</v>
      </c>
      <c r="F17" s="170">
        <v>45154</v>
      </c>
      <c r="G17" s="170">
        <v>45154</v>
      </c>
      <c r="H17" s="89" t="s">
        <v>269</v>
      </c>
      <c r="I17" s="89" t="s">
        <v>218</v>
      </c>
      <c r="J17" s="89" t="s">
        <v>219</v>
      </c>
      <c r="K17" s="89" t="s">
        <v>269</v>
      </c>
      <c r="L17" s="89" t="s">
        <v>218</v>
      </c>
      <c r="M17" s="89" t="s">
        <v>219</v>
      </c>
      <c r="N17" s="89" t="b">
        <v>0</v>
      </c>
      <c r="O17" s="89"/>
      <c r="P17" s="89" t="s">
        <v>220</v>
      </c>
      <c r="Q17" s="89" t="s">
        <v>270</v>
      </c>
      <c r="R17" s="89" t="s">
        <v>220</v>
      </c>
      <c r="S17" s="89" t="s">
        <v>220</v>
      </c>
      <c r="T17" s="89" t="s">
        <v>220</v>
      </c>
      <c r="U17" s="169"/>
      <c r="V17" s="169"/>
      <c r="W17" s="172"/>
      <c r="X17" s="168" t="s">
        <v>271</v>
      </c>
      <c r="Y17" s="169" t="s">
        <v>220</v>
      </c>
      <c r="Z17" s="169"/>
      <c r="AA17" s="169"/>
      <c r="AB17" s="169"/>
      <c r="AC17" s="169"/>
      <c r="AD17" s="169"/>
      <c r="AE17" s="89"/>
      <c r="AF17" s="89"/>
      <c r="AG17" s="89"/>
      <c r="AH17" s="89"/>
      <c r="AI17" s="89" t="b">
        <v>1</v>
      </c>
      <c r="AJ17" s="171">
        <v>0.25</v>
      </c>
      <c r="AK17" s="171">
        <v>0.25</v>
      </c>
      <c r="AL17" s="171">
        <v>0.25</v>
      </c>
      <c r="AM17" s="170">
        <v>45154</v>
      </c>
      <c r="AN17" s="170">
        <v>45154</v>
      </c>
      <c r="AO17" s="170">
        <v>45154</v>
      </c>
      <c r="AP17" s="89" t="b">
        <v>1</v>
      </c>
      <c r="AQ17" s="171">
        <v>0.25694444444444442</v>
      </c>
      <c r="AR17" s="171">
        <v>0.25694444444444442</v>
      </c>
      <c r="AS17" s="171">
        <v>0.25694444444444442</v>
      </c>
      <c r="AT17" s="89" t="s">
        <v>220</v>
      </c>
      <c r="AU17" s="89" t="s">
        <v>220</v>
      </c>
      <c r="AV17" s="89"/>
      <c r="AW17" s="89"/>
      <c r="AX17" s="89" t="s">
        <v>220</v>
      </c>
      <c r="AY17" s="89" t="s">
        <v>220</v>
      </c>
      <c r="AZ17" s="89" t="s">
        <v>220</v>
      </c>
      <c r="BA17" s="89" t="s">
        <v>220</v>
      </c>
      <c r="BB17" s="89"/>
      <c r="BC17" s="89"/>
      <c r="BD17" s="89"/>
      <c r="BE17" s="89"/>
      <c r="BF17" s="89"/>
      <c r="BG17" s="89"/>
      <c r="BH17" s="89"/>
      <c r="BI17" s="89"/>
      <c r="BJ17" s="89"/>
    </row>
    <row r="18" spans="1:62" ht="15.75" customHeight="1" x14ac:dyDescent="0.2">
      <c r="A18" s="89">
        <v>17</v>
      </c>
      <c r="B18" s="89" t="b">
        <v>1</v>
      </c>
      <c r="C18" s="170">
        <v>45155</v>
      </c>
      <c r="D18" s="89" t="b">
        <v>0</v>
      </c>
      <c r="E18" s="170">
        <v>45156</v>
      </c>
      <c r="F18" s="170">
        <v>45155</v>
      </c>
      <c r="G18" s="170">
        <v>45155</v>
      </c>
      <c r="H18" s="89" t="s">
        <v>272</v>
      </c>
      <c r="I18" s="89" t="s">
        <v>218</v>
      </c>
      <c r="J18" s="89" t="s">
        <v>219</v>
      </c>
      <c r="K18" s="89" t="s">
        <v>272</v>
      </c>
      <c r="L18" s="89" t="s">
        <v>218</v>
      </c>
      <c r="M18" s="89" t="s">
        <v>219</v>
      </c>
      <c r="N18" s="89" t="b">
        <v>0</v>
      </c>
      <c r="O18" s="89"/>
      <c r="P18" s="89" t="s">
        <v>220</v>
      </c>
      <c r="Q18" s="89" t="s">
        <v>273</v>
      </c>
      <c r="R18" s="89" t="s">
        <v>220</v>
      </c>
      <c r="S18" s="89" t="s">
        <v>220</v>
      </c>
      <c r="T18" s="89" t="s">
        <v>220</v>
      </c>
      <c r="U18" s="89" t="s">
        <v>274</v>
      </c>
      <c r="V18" s="169"/>
      <c r="W18" s="89" t="s">
        <v>220</v>
      </c>
      <c r="X18" s="168" t="s">
        <v>275</v>
      </c>
      <c r="Y18" s="169" t="s">
        <v>220</v>
      </c>
      <c r="Z18" s="169"/>
      <c r="AA18" s="169"/>
      <c r="AB18" s="169"/>
      <c r="AC18" s="169"/>
      <c r="AD18" s="169"/>
      <c r="AE18" s="89"/>
      <c r="AF18" s="89"/>
      <c r="AG18" s="89"/>
      <c r="AH18" s="89"/>
      <c r="AI18" s="89" t="b">
        <v>1</v>
      </c>
      <c r="AJ18" s="171">
        <v>0.25</v>
      </c>
      <c r="AK18" s="171">
        <v>0.25</v>
      </c>
      <c r="AL18" s="171">
        <v>0.25</v>
      </c>
      <c r="AM18" s="170">
        <v>45155</v>
      </c>
      <c r="AN18" s="170">
        <v>45155</v>
      </c>
      <c r="AO18" s="170">
        <v>45155</v>
      </c>
      <c r="AP18" s="89" t="b">
        <v>1</v>
      </c>
      <c r="AQ18" s="171">
        <v>0.25694444444444442</v>
      </c>
      <c r="AR18" s="171">
        <v>0.25694444444444442</v>
      </c>
      <c r="AS18" s="171">
        <v>0.25694444444444442</v>
      </c>
      <c r="AT18" s="89" t="s">
        <v>220</v>
      </c>
      <c r="AU18" s="89" t="s">
        <v>220</v>
      </c>
      <c r="AV18" s="89"/>
      <c r="AW18" s="89"/>
      <c r="AX18" s="89" t="s">
        <v>220</v>
      </c>
      <c r="AY18" s="89" t="s">
        <v>220</v>
      </c>
      <c r="AZ18" s="89" t="s">
        <v>220</v>
      </c>
      <c r="BA18" s="89" t="s">
        <v>220</v>
      </c>
      <c r="BB18" s="89"/>
      <c r="BC18" s="89"/>
      <c r="BD18" s="89"/>
      <c r="BE18" s="89"/>
      <c r="BF18" s="89"/>
      <c r="BG18" s="89"/>
      <c r="BH18" s="89"/>
      <c r="BI18" s="89"/>
      <c r="BJ18" s="89"/>
    </row>
    <row r="19" spans="1:62" ht="15.75" customHeight="1" x14ac:dyDescent="0.2">
      <c r="A19" s="89">
        <v>18</v>
      </c>
      <c r="B19" s="89" t="b">
        <v>1</v>
      </c>
      <c r="C19" s="170">
        <v>45156</v>
      </c>
      <c r="D19" s="89" t="b">
        <v>0</v>
      </c>
      <c r="E19" s="170">
        <v>45157</v>
      </c>
      <c r="F19" s="170">
        <v>45156</v>
      </c>
      <c r="G19" s="170">
        <v>45156</v>
      </c>
      <c r="H19" s="89" t="s">
        <v>276</v>
      </c>
      <c r="I19" s="89" t="s">
        <v>218</v>
      </c>
      <c r="J19" s="89" t="s">
        <v>219</v>
      </c>
      <c r="K19" s="89" t="s">
        <v>276</v>
      </c>
      <c r="L19" s="89" t="s">
        <v>218</v>
      </c>
      <c r="M19" s="89" t="s">
        <v>219</v>
      </c>
      <c r="N19" s="89" t="b">
        <v>0</v>
      </c>
      <c r="O19" s="89"/>
      <c r="P19" s="89" t="s">
        <v>220</v>
      </c>
      <c r="Q19" s="89" t="s">
        <v>277</v>
      </c>
      <c r="R19" s="89" t="s">
        <v>220</v>
      </c>
      <c r="S19" s="89" t="s">
        <v>220</v>
      </c>
      <c r="T19" s="89" t="s">
        <v>220</v>
      </c>
      <c r="U19" s="89" t="s">
        <v>34</v>
      </c>
      <c r="V19" s="89" t="s">
        <v>40</v>
      </c>
      <c r="W19" s="89" t="s">
        <v>278</v>
      </c>
      <c r="X19" s="168" t="s">
        <v>279</v>
      </c>
      <c r="Y19" s="169" t="s">
        <v>220</v>
      </c>
      <c r="Z19" s="169"/>
      <c r="AA19" s="169"/>
      <c r="AB19" s="169"/>
      <c r="AC19" s="169"/>
      <c r="AD19" s="169"/>
      <c r="AE19" s="89" t="s">
        <v>212</v>
      </c>
      <c r="AF19" s="89"/>
      <c r="AG19" s="89"/>
      <c r="AH19" s="89"/>
      <c r="AI19" s="89" t="b">
        <v>1</v>
      </c>
      <c r="AJ19" s="171">
        <v>0.25</v>
      </c>
      <c r="AK19" s="171">
        <v>0.25</v>
      </c>
      <c r="AL19" s="171">
        <v>0.25</v>
      </c>
      <c r="AM19" s="170">
        <v>45156</v>
      </c>
      <c r="AN19" s="170">
        <v>45156</v>
      </c>
      <c r="AO19" s="170">
        <v>45156</v>
      </c>
      <c r="AP19" s="89" t="b">
        <v>1</v>
      </c>
      <c r="AQ19" s="171">
        <v>0.25694444444444442</v>
      </c>
      <c r="AR19" s="171">
        <v>0.25694444444444442</v>
      </c>
      <c r="AS19" s="171">
        <v>0.25694444444444442</v>
      </c>
      <c r="AT19" s="89" t="s">
        <v>220</v>
      </c>
      <c r="AU19" s="89" t="s">
        <v>220</v>
      </c>
      <c r="AV19" s="89"/>
      <c r="AW19" s="89"/>
      <c r="AX19" s="89" t="s">
        <v>220</v>
      </c>
      <c r="AY19" s="89" t="s">
        <v>220</v>
      </c>
      <c r="AZ19" s="89" t="s">
        <v>220</v>
      </c>
      <c r="BA19" s="89" t="s">
        <v>220</v>
      </c>
      <c r="BB19" s="89"/>
      <c r="BC19" s="89"/>
      <c r="BD19" s="89"/>
      <c r="BE19" s="89"/>
      <c r="BF19" s="89"/>
      <c r="BG19" s="89"/>
      <c r="BH19" s="89"/>
      <c r="BI19" s="89"/>
      <c r="BJ19" s="89"/>
    </row>
    <row r="20" spans="1:62" ht="15.75" customHeight="1" x14ac:dyDescent="0.2">
      <c r="A20" s="89">
        <v>19</v>
      </c>
      <c r="B20" s="89" t="b">
        <v>1</v>
      </c>
      <c r="C20" s="170">
        <v>45157</v>
      </c>
      <c r="D20" s="89" t="b">
        <v>0</v>
      </c>
      <c r="E20" s="170">
        <v>45158</v>
      </c>
      <c r="F20" s="170">
        <v>45157</v>
      </c>
      <c r="G20" s="170">
        <v>45157</v>
      </c>
      <c r="H20" s="89" t="s">
        <v>280</v>
      </c>
      <c r="I20" s="89" t="s">
        <v>218</v>
      </c>
      <c r="J20" s="89" t="s">
        <v>219</v>
      </c>
      <c r="K20" s="89" t="s">
        <v>280</v>
      </c>
      <c r="L20" s="89" t="s">
        <v>218</v>
      </c>
      <c r="M20" s="89" t="s">
        <v>219</v>
      </c>
      <c r="N20" s="89" t="b">
        <v>0</v>
      </c>
      <c r="O20" s="89"/>
      <c r="P20" s="89" t="s">
        <v>220</v>
      </c>
      <c r="Q20" s="89" t="s">
        <v>281</v>
      </c>
      <c r="R20" s="89" t="s">
        <v>220</v>
      </c>
      <c r="S20" s="89" t="s">
        <v>220</v>
      </c>
      <c r="T20" s="89" t="s">
        <v>220</v>
      </c>
      <c r="U20" s="89" t="s">
        <v>40</v>
      </c>
      <c r="V20" s="89"/>
      <c r="W20" s="89" t="s">
        <v>40</v>
      </c>
      <c r="X20" s="168" t="s">
        <v>282</v>
      </c>
      <c r="Y20" s="169" t="s">
        <v>220</v>
      </c>
      <c r="Z20" s="169"/>
      <c r="AA20" s="169"/>
      <c r="AB20" s="169"/>
      <c r="AC20" s="169"/>
      <c r="AD20" s="169"/>
      <c r="AE20" s="89" t="b">
        <v>0</v>
      </c>
      <c r="AF20" s="89" t="s">
        <v>7</v>
      </c>
      <c r="AG20" s="89"/>
      <c r="AH20" s="89"/>
      <c r="AI20" s="89" t="b">
        <v>1</v>
      </c>
      <c r="AJ20" s="171">
        <v>0.25</v>
      </c>
      <c r="AK20" s="171">
        <v>0.25</v>
      </c>
      <c r="AL20" s="171">
        <v>0.25</v>
      </c>
      <c r="AM20" s="170">
        <v>45157</v>
      </c>
      <c r="AN20" s="170">
        <v>45157</v>
      </c>
      <c r="AO20" s="170">
        <v>45157</v>
      </c>
      <c r="AP20" s="89" t="b">
        <v>1</v>
      </c>
      <c r="AQ20" s="171">
        <v>0.25694444444444442</v>
      </c>
      <c r="AR20" s="171">
        <v>0.25694444444444442</v>
      </c>
      <c r="AS20" s="171">
        <v>0.25694444444444442</v>
      </c>
      <c r="AT20" s="89" t="s">
        <v>220</v>
      </c>
      <c r="AU20" s="89" t="s">
        <v>220</v>
      </c>
      <c r="AV20" s="89"/>
      <c r="AW20" s="89"/>
      <c r="AX20" s="89" t="s">
        <v>220</v>
      </c>
      <c r="AY20" s="89" t="s">
        <v>220</v>
      </c>
      <c r="AZ20" s="89" t="s">
        <v>220</v>
      </c>
      <c r="BA20" s="89" t="s">
        <v>220</v>
      </c>
      <c r="BB20" s="89"/>
      <c r="BC20" s="89"/>
      <c r="BD20" s="89"/>
      <c r="BE20" s="89"/>
      <c r="BF20" s="89"/>
      <c r="BG20" s="89"/>
      <c r="BH20" s="89"/>
      <c r="BI20" s="89"/>
      <c r="BJ20" s="89"/>
    </row>
    <row r="21" spans="1:62" ht="15.75" customHeight="1" x14ac:dyDescent="0.2">
      <c r="A21" s="89">
        <v>20</v>
      </c>
      <c r="B21" s="89" t="b">
        <v>1</v>
      </c>
      <c r="C21" s="170">
        <v>45158</v>
      </c>
      <c r="D21" s="89" t="b">
        <v>0</v>
      </c>
      <c r="E21" s="170">
        <v>45159</v>
      </c>
      <c r="F21" s="170">
        <v>45158</v>
      </c>
      <c r="G21" s="170">
        <v>45158</v>
      </c>
      <c r="H21" s="89" t="s">
        <v>283</v>
      </c>
      <c r="I21" s="89" t="s">
        <v>218</v>
      </c>
      <c r="J21" s="89" t="s">
        <v>219</v>
      </c>
      <c r="K21" s="89" t="s">
        <v>283</v>
      </c>
      <c r="L21" s="89" t="s">
        <v>218</v>
      </c>
      <c r="M21" s="89" t="s">
        <v>219</v>
      </c>
      <c r="N21" s="89" t="b">
        <v>0</v>
      </c>
      <c r="O21" s="89"/>
      <c r="P21" s="89" t="s">
        <v>220</v>
      </c>
      <c r="Q21" s="89" t="s">
        <v>284</v>
      </c>
      <c r="R21" s="89" t="s">
        <v>220</v>
      </c>
      <c r="S21" s="89" t="s">
        <v>220</v>
      </c>
      <c r="T21" s="89" t="s">
        <v>220</v>
      </c>
      <c r="U21" s="89" t="s">
        <v>285</v>
      </c>
      <c r="V21" s="89"/>
      <c r="W21" s="89">
        <v>1</v>
      </c>
      <c r="X21" s="168" t="s">
        <v>286</v>
      </c>
      <c r="Y21" s="169" t="s">
        <v>220</v>
      </c>
      <c r="Z21" s="169"/>
      <c r="AA21" s="169"/>
      <c r="AB21" s="169"/>
      <c r="AC21" s="169"/>
      <c r="AD21" s="169"/>
      <c r="AE21" s="89" t="b">
        <v>0</v>
      </c>
      <c r="AF21" s="89" t="e">
        <v>#REF!</v>
      </c>
      <c r="AG21" s="89"/>
      <c r="AH21" s="89"/>
      <c r="AI21" s="89" t="b">
        <v>1</v>
      </c>
      <c r="AJ21" s="171">
        <v>0.25</v>
      </c>
      <c r="AK21" s="171">
        <v>0.25</v>
      </c>
      <c r="AL21" s="171">
        <v>0.25</v>
      </c>
      <c r="AM21" s="170">
        <v>45158</v>
      </c>
      <c r="AN21" s="170">
        <v>45158</v>
      </c>
      <c r="AO21" s="170">
        <v>45158</v>
      </c>
      <c r="AP21" s="89" t="b">
        <v>1</v>
      </c>
      <c r="AQ21" s="171">
        <v>0.25694444444444442</v>
      </c>
      <c r="AR21" s="171">
        <v>0.25694444444444442</v>
      </c>
      <c r="AS21" s="171">
        <v>0.25694444444444442</v>
      </c>
      <c r="AT21" s="89" t="s">
        <v>220</v>
      </c>
      <c r="AU21" s="89" t="s">
        <v>220</v>
      </c>
      <c r="AV21" s="89"/>
      <c r="AW21" s="89"/>
      <c r="AX21" s="89" t="s">
        <v>220</v>
      </c>
      <c r="AY21" s="89" t="s">
        <v>220</v>
      </c>
      <c r="AZ21" s="89" t="s">
        <v>220</v>
      </c>
      <c r="BA21" s="89" t="s">
        <v>220</v>
      </c>
      <c r="BB21" s="89"/>
      <c r="BC21" s="89"/>
      <c r="BD21" s="89"/>
      <c r="BE21" s="89"/>
      <c r="BF21" s="89"/>
      <c r="BG21" s="89"/>
      <c r="BH21" s="89"/>
      <c r="BI21" s="89"/>
      <c r="BJ21" s="89"/>
    </row>
    <row r="22" spans="1:62" ht="15.75" customHeight="1" x14ac:dyDescent="0.2">
      <c r="A22" s="89">
        <v>21</v>
      </c>
      <c r="B22" s="89" t="b">
        <v>1</v>
      </c>
      <c r="C22" s="170">
        <v>45159</v>
      </c>
      <c r="D22" s="89" t="b">
        <v>0</v>
      </c>
      <c r="E22" s="170">
        <v>45160</v>
      </c>
      <c r="F22" s="170">
        <v>45159</v>
      </c>
      <c r="G22" s="170">
        <v>45159</v>
      </c>
      <c r="H22" s="89" t="s">
        <v>287</v>
      </c>
      <c r="I22" s="89" t="s">
        <v>218</v>
      </c>
      <c r="J22" s="89" t="s">
        <v>219</v>
      </c>
      <c r="K22" s="89" t="s">
        <v>287</v>
      </c>
      <c r="L22" s="89" t="s">
        <v>218</v>
      </c>
      <c r="M22" s="89" t="s">
        <v>219</v>
      </c>
      <c r="N22" s="89" t="b">
        <v>0</v>
      </c>
      <c r="O22" s="89"/>
      <c r="P22" s="89" t="s">
        <v>220</v>
      </c>
      <c r="Q22" s="89" t="s">
        <v>288</v>
      </c>
      <c r="R22" s="89" t="s">
        <v>220</v>
      </c>
      <c r="S22" s="89" t="s">
        <v>220</v>
      </c>
      <c r="T22" s="89" t="s">
        <v>220</v>
      </c>
      <c r="U22" s="89" t="s">
        <v>278</v>
      </c>
      <c r="V22" s="89" t="s">
        <v>289</v>
      </c>
      <c r="W22" s="89">
        <v>0</v>
      </c>
      <c r="X22" s="168" t="s">
        <v>290</v>
      </c>
      <c r="Y22" s="169" t="s">
        <v>220</v>
      </c>
      <c r="Z22" s="169"/>
      <c r="AA22" s="169"/>
      <c r="AB22" s="169"/>
      <c r="AC22" s="169"/>
      <c r="AD22" s="169"/>
      <c r="AE22" s="89" t="b">
        <v>0</v>
      </c>
      <c r="AF22" s="89" t="s">
        <v>8</v>
      </c>
      <c r="AG22" s="89"/>
      <c r="AH22" s="89"/>
      <c r="AI22" s="89" t="b">
        <v>1</v>
      </c>
      <c r="AJ22" s="171">
        <v>0.25</v>
      </c>
      <c r="AK22" s="171">
        <v>0.25</v>
      </c>
      <c r="AL22" s="171">
        <v>0.25</v>
      </c>
      <c r="AM22" s="170">
        <v>45159</v>
      </c>
      <c r="AN22" s="170">
        <v>45159</v>
      </c>
      <c r="AO22" s="170">
        <v>45159</v>
      </c>
      <c r="AP22" s="89" t="b">
        <v>1</v>
      </c>
      <c r="AQ22" s="171">
        <v>0.25694444444444442</v>
      </c>
      <c r="AR22" s="171">
        <v>0.25694444444444442</v>
      </c>
      <c r="AS22" s="171">
        <v>0.25694444444444442</v>
      </c>
      <c r="AT22" s="89" t="s">
        <v>220</v>
      </c>
      <c r="AU22" s="89" t="s">
        <v>220</v>
      </c>
      <c r="AV22" s="89"/>
      <c r="AW22" s="89"/>
      <c r="AX22" s="89" t="s">
        <v>220</v>
      </c>
      <c r="AY22" s="89" t="s">
        <v>220</v>
      </c>
      <c r="AZ22" s="89" t="s">
        <v>220</v>
      </c>
      <c r="BA22" s="89" t="s">
        <v>220</v>
      </c>
      <c r="BB22" s="89"/>
      <c r="BC22" s="89"/>
      <c r="BD22" s="89"/>
      <c r="BE22" s="89"/>
      <c r="BF22" s="89"/>
      <c r="BG22" s="89"/>
      <c r="BH22" s="89"/>
      <c r="BI22" s="89"/>
      <c r="BJ22" s="89"/>
    </row>
    <row r="23" spans="1:62" ht="15.75" customHeight="1" x14ac:dyDescent="0.2">
      <c r="A23" s="89">
        <v>22</v>
      </c>
      <c r="B23" s="89" t="b">
        <v>1</v>
      </c>
      <c r="C23" s="170">
        <v>45160</v>
      </c>
      <c r="D23" s="89" t="b">
        <v>0</v>
      </c>
      <c r="E23" s="170">
        <v>45161</v>
      </c>
      <c r="F23" s="170">
        <v>45160</v>
      </c>
      <c r="G23" s="170">
        <v>45160</v>
      </c>
      <c r="H23" s="89" t="s">
        <v>291</v>
      </c>
      <c r="I23" s="89" t="s">
        <v>218</v>
      </c>
      <c r="J23" s="89" t="s">
        <v>219</v>
      </c>
      <c r="K23" s="89" t="s">
        <v>291</v>
      </c>
      <c r="L23" s="89" t="s">
        <v>218</v>
      </c>
      <c r="M23" s="89" t="s">
        <v>219</v>
      </c>
      <c r="N23" s="89" t="b">
        <v>0</v>
      </c>
      <c r="O23" s="89"/>
      <c r="P23" s="89" t="s">
        <v>220</v>
      </c>
      <c r="Q23" s="89" t="s">
        <v>292</v>
      </c>
      <c r="R23" s="89" t="s">
        <v>220</v>
      </c>
      <c r="S23" s="89" t="s">
        <v>220</v>
      </c>
      <c r="T23" s="89" t="s">
        <v>220</v>
      </c>
      <c r="U23" s="89" t="s">
        <v>213</v>
      </c>
      <c r="V23" s="89" t="s">
        <v>289</v>
      </c>
      <c r="W23" s="89">
        <v>1</v>
      </c>
      <c r="X23" s="168" t="s">
        <v>293</v>
      </c>
      <c r="Y23" s="169" t="s">
        <v>220</v>
      </c>
      <c r="Z23" s="169"/>
      <c r="AA23" s="169"/>
      <c r="AB23" s="169"/>
      <c r="AC23" s="169"/>
      <c r="AD23" s="169"/>
      <c r="AE23" s="89" t="s">
        <v>214</v>
      </c>
      <c r="AF23" s="89"/>
      <c r="AG23" s="89"/>
      <c r="AH23" s="89"/>
      <c r="AI23" s="89" t="b">
        <v>1</v>
      </c>
      <c r="AJ23" s="171">
        <v>0.25</v>
      </c>
      <c r="AK23" s="171">
        <v>0.25</v>
      </c>
      <c r="AL23" s="171">
        <v>0.25</v>
      </c>
      <c r="AM23" s="170">
        <v>45160</v>
      </c>
      <c r="AN23" s="170">
        <v>45160</v>
      </c>
      <c r="AO23" s="170">
        <v>45160</v>
      </c>
      <c r="AP23" s="89" t="b">
        <v>1</v>
      </c>
      <c r="AQ23" s="171">
        <v>0.25694444444444442</v>
      </c>
      <c r="AR23" s="171">
        <v>0.25694444444444442</v>
      </c>
      <c r="AS23" s="171">
        <v>0.25694444444444442</v>
      </c>
      <c r="AT23" s="89" t="s">
        <v>220</v>
      </c>
      <c r="AU23" s="89" t="s">
        <v>220</v>
      </c>
      <c r="AV23" s="89"/>
      <c r="AW23" s="89"/>
      <c r="AX23" s="89" t="s">
        <v>220</v>
      </c>
      <c r="AY23" s="89" t="s">
        <v>220</v>
      </c>
      <c r="AZ23" s="89" t="s">
        <v>220</v>
      </c>
      <c r="BA23" s="89" t="s">
        <v>220</v>
      </c>
      <c r="BB23" s="89"/>
      <c r="BC23" s="89"/>
      <c r="BD23" s="89"/>
      <c r="BE23" s="89"/>
      <c r="BF23" s="89"/>
      <c r="BG23" s="89"/>
      <c r="BH23" s="89"/>
      <c r="BI23" s="89"/>
      <c r="BJ23" s="89"/>
    </row>
    <row r="24" spans="1:62" ht="15.75" customHeight="1" x14ac:dyDescent="0.2">
      <c r="A24" s="89">
        <v>23</v>
      </c>
      <c r="B24" s="89" t="b">
        <v>1</v>
      </c>
      <c r="C24" s="170">
        <v>45161</v>
      </c>
      <c r="D24" s="89" t="b">
        <v>0</v>
      </c>
      <c r="E24" s="170">
        <v>45162</v>
      </c>
      <c r="F24" s="170">
        <v>45161</v>
      </c>
      <c r="G24" s="170">
        <v>45161</v>
      </c>
      <c r="H24" s="89" t="s">
        <v>294</v>
      </c>
      <c r="I24" s="89" t="s">
        <v>218</v>
      </c>
      <c r="J24" s="89" t="s">
        <v>219</v>
      </c>
      <c r="K24" s="89" t="s">
        <v>294</v>
      </c>
      <c r="L24" s="89" t="s">
        <v>218</v>
      </c>
      <c r="M24" s="89" t="s">
        <v>219</v>
      </c>
      <c r="N24" s="89" t="b">
        <v>0</v>
      </c>
      <c r="O24" s="89"/>
      <c r="P24" s="89" t="s">
        <v>220</v>
      </c>
      <c r="Q24" s="89" t="s">
        <v>295</v>
      </c>
      <c r="R24" s="89" t="s">
        <v>220</v>
      </c>
      <c r="S24" s="89" t="s">
        <v>220</v>
      </c>
      <c r="T24" s="89" t="s">
        <v>220</v>
      </c>
      <c r="U24" s="169" t="s">
        <v>296</v>
      </c>
      <c r="V24" s="169" t="s">
        <v>297</v>
      </c>
      <c r="W24" s="169">
        <v>321256</v>
      </c>
      <c r="X24" s="168" t="s">
        <v>298</v>
      </c>
      <c r="Y24" s="169" t="s">
        <v>220</v>
      </c>
      <c r="Z24" s="169"/>
      <c r="AA24" s="169"/>
      <c r="AB24" s="169"/>
      <c r="AC24" s="169"/>
      <c r="AD24" s="169"/>
      <c r="AE24" s="89" t="b">
        <v>0</v>
      </c>
      <c r="AF24" s="89" t="s">
        <v>9</v>
      </c>
      <c r="AG24" s="89"/>
      <c r="AH24" s="89"/>
      <c r="AI24" s="89" t="b">
        <v>1</v>
      </c>
      <c r="AJ24" s="171">
        <v>0.25</v>
      </c>
      <c r="AK24" s="171">
        <v>0.25</v>
      </c>
      <c r="AL24" s="171">
        <v>0.25</v>
      </c>
      <c r="AM24" s="170">
        <v>45161</v>
      </c>
      <c r="AN24" s="170">
        <v>45161</v>
      </c>
      <c r="AO24" s="170">
        <v>45161</v>
      </c>
      <c r="AP24" s="89" t="b">
        <v>1</v>
      </c>
      <c r="AQ24" s="171">
        <v>0.25694444444444442</v>
      </c>
      <c r="AR24" s="171">
        <v>0.25694444444444442</v>
      </c>
      <c r="AS24" s="171">
        <v>0.25694444444444442</v>
      </c>
      <c r="AT24" s="89" t="s">
        <v>220</v>
      </c>
      <c r="AU24" s="89" t="s">
        <v>220</v>
      </c>
      <c r="AV24" s="89"/>
      <c r="AW24" s="89"/>
      <c r="AX24" s="89" t="s">
        <v>220</v>
      </c>
      <c r="AY24" s="89" t="s">
        <v>220</v>
      </c>
      <c r="AZ24" s="89" t="s">
        <v>220</v>
      </c>
      <c r="BA24" s="89" t="s">
        <v>220</v>
      </c>
      <c r="BB24" s="89"/>
      <c r="BC24" s="89"/>
      <c r="BD24" s="89"/>
      <c r="BE24" s="89"/>
      <c r="BF24" s="89"/>
      <c r="BG24" s="89"/>
      <c r="BH24" s="89"/>
      <c r="BI24" s="89"/>
      <c r="BJ24" s="89"/>
    </row>
    <row r="25" spans="1:62" ht="15.75" customHeight="1" x14ac:dyDescent="0.2">
      <c r="A25" s="89">
        <v>24</v>
      </c>
      <c r="B25" s="89" t="b">
        <v>1</v>
      </c>
      <c r="C25" s="170">
        <v>45162</v>
      </c>
      <c r="D25" s="89" t="b">
        <v>0</v>
      </c>
      <c r="E25" s="170">
        <v>45163</v>
      </c>
      <c r="F25" s="170">
        <v>45162</v>
      </c>
      <c r="G25" s="170">
        <v>45162</v>
      </c>
      <c r="H25" s="89" t="s">
        <v>299</v>
      </c>
      <c r="I25" s="89" t="s">
        <v>218</v>
      </c>
      <c r="J25" s="89" t="s">
        <v>219</v>
      </c>
      <c r="K25" s="89" t="s">
        <v>299</v>
      </c>
      <c r="L25" s="89" t="s">
        <v>218</v>
      </c>
      <c r="M25" s="89" t="s">
        <v>219</v>
      </c>
      <c r="N25" s="89" t="b">
        <v>0</v>
      </c>
      <c r="O25" s="89"/>
      <c r="P25" s="89" t="s">
        <v>220</v>
      </c>
      <c r="Q25" s="89" t="s">
        <v>300</v>
      </c>
      <c r="R25" s="89" t="s">
        <v>220</v>
      </c>
      <c r="S25" s="89" t="s">
        <v>220</v>
      </c>
      <c r="T25" s="89" t="s">
        <v>220</v>
      </c>
      <c r="U25" s="169" t="s">
        <v>220</v>
      </c>
      <c r="V25" s="169" t="s">
        <v>220</v>
      </c>
      <c r="W25" s="169"/>
      <c r="X25" s="168" t="s">
        <v>301</v>
      </c>
      <c r="Y25" s="169" t="s">
        <v>220</v>
      </c>
      <c r="Z25" s="169"/>
      <c r="AA25" s="169"/>
      <c r="AB25" s="169"/>
      <c r="AC25" s="169"/>
      <c r="AD25" s="169"/>
      <c r="AE25" s="89" t="b">
        <v>0</v>
      </c>
      <c r="AF25" s="89" t="s">
        <v>10</v>
      </c>
      <c r="AG25" s="89"/>
      <c r="AH25" s="89"/>
      <c r="AI25" s="89" t="b">
        <v>1</v>
      </c>
      <c r="AJ25" s="171">
        <v>0.25</v>
      </c>
      <c r="AK25" s="171">
        <v>0.25</v>
      </c>
      <c r="AL25" s="171">
        <v>0.25</v>
      </c>
      <c r="AM25" s="170">
        <v>45162</v>
      </c>
      <c r="AN25" s="170">
        <v>45162</v>
      </c>
      <c r="AO25" s="170">
        <v>45162</v>
      </c>
      <c r="AP25" s="89" t="b">
        <v>1</v>
      </c>
      <c r="AQ25" s="171">
        <v>0.25694444444444442</v>
      </c>
      <c r="AR25" s="171">
        <v>0.25694444444444442</v>
      </c>
      <c r="AS25" s="171">
        <v>0.25694444444444442</v>
      </c>
      <c r="AT25" s="89" t="s">
        <v>220</v>
      </c>
      <c r="AU25" s="89" t="s">
        <v>220</v>
      </c>
      <c r="AV25" s="89"/>
      <c r="AW25" s="89"/>
      <c r="AX25" s="89" t="s">
        <v>220</v>
      </c>
      <c r="AY25" s="89" t="s">
        <v>220</v>
      </c>
      <c r="AZ25" s="89" t="s">
        <v>220</v>
      </c>
      <c r="BA25" s="89" t="s">
        <v>220</v>
      </c>
      <c r="BB25" s="89"/>
      <c r="BC25" s="89"/>
      <c r="BD25" s="89"/>
      <c r="BE25" s="89"/>
      <c r="BF25" s="89"/>
      <c r="BG25" s="89"/>
      <c r="BH25" s="89"/>
      <c r="BI25" s="89"/>
      <c r="BJ25" s="89"/>
    </row>
    <row r="26" spans="1:62" ht="15.75" customHeight="1" x14ac:dyDescent="0.2">
      <c r="A26" s="89">
        <v>25</v>
      </c>
      <c r="B26" s="89" t="b">
        <v>1</v>
      </c>
      <c r="C26" s="170">
        <v>45163</v>
      </c>
      <c r="D26" s="89" t="b">
        <v>0</v>
      </c>
      <c r="E26" s="170">
        <v>45164</v>
      </c>
      <c r="F26" s="170">
        <v>45163</v>
      </c>
      <c r="G26" s="170">
        <v>45163</v>
      </c>
      <c r="H26" s="89" t="s">
        <v>302</v>
      </c>
      <c r="I26" s="89" t="s">
        <v>218</v>
      </c>
      <c r="J26" s="89" t="s">
        <v>219</v>
      </c>
      <c r="K26" s="89" t="s">
        <v>302</v>
      </c>
      <c r="L26" s="89" t="s">
        <v>218</v>
      </c>
      <c r="M26" s="89" t="s">
        <v>219</v>
      </c>
      <c r="N26" s="89" t="b">
        <v>0</v>
      </c>
      <c r="O26" s="89"/>
      <c r="P26" s="89" t="s">
        <v>220</v>
      </c>
      <c r="Q26" s="89" t="s">
        <v>303</v>
      </c>
      <c r="R26" s="89" t="s">
        <v>220</v>
      </c>
      <c r="S26" s="89" t="s">
        <v>220</v>
      </c>
      <c r="T26" s="89" t="s">
        <v>220</v>
      </c>
      <c r="U26" s="169" t="s">
        <v>304</v>
      </c>
      <c r="V26" s="169" t="s">
        <v>305</v>
      </c>
      <c r="W26" s="169">
        <v>221145</v>
      </c>
      <c r="X26" s="168" t="s">
        <v>306</v>
      </c>
      <c r="Y26" s="169" t="s">
        <v>220</v>
      </c>
      <c r="Z26" s="89"/>
      <c r="AA26" s="89"/>
      <c r="AB26" s="89"/>
      <c r="AC26" s="89"/>
      <c r="AD26" s="89"/>
      <c r="AE26" s="89" t="b">
        <v>0</v>
      </c>
      <c r="AF26" s="89" t="s">
        <v>11</v>
      </c>
      <c r="AG26" s="89"/>
      <c r="AH26" s="89"/>
      <c r="AI26" s="89" t="b">
        <v>1</v>
      </c>
      <c r="AJ26" s="171">
        <v>0.25</v>
      </c>
      <c r="AK26" s="171">
        <v>0.25</v>
      </c>
      <c r="AL26" s="171">
        <v>0.25</v>
      </c>
      <c r="AM26" s="170">
        <v>45163</v>
      </c>
      <c r="AN26" s="170">
        <v>45163</v>
      </c>
      <c r="AO26" s="170">
        <v>45163</v>
      </c>
      <c r="AP26" s="89" t="b">
        <v>1</v>
      </c>
      <c r="AQ26" s="171">
        <v>0.25694444444444442</v>
      </c>
      <c r="AR26" s="171">
        <v>0.25694444444444442</v>
      </c>
      <c r="AS26" s="171">
        <v>0.25694444444444442</v>
      </c>
      <c r="AT26" s="89" t="s">
        <v>220</v>
      </c>
      <c r="AU26" s="89" t="s">
        <v>220</v>
      </c>
      <c r="AV26" s="89"/>
      <c r="AW26" s="89"/>
      <c r="AX26" s="89" t="s">
        <v>220</v>
      </c>
      <c r="AY26" s="89" t="s">
        <v>220</v>
      </c>
      <c r="AZ26" s="89" t="s">
        <v>220</v>
      </c>
      <c r="BA26" s="89" t="s">
        <v>220</v>
      </c>
      <c r="BB26" s="89"/>
      <c r="BC26" s="89"/>
      <c r="BD26" s="89"/>
      <c r="BE26" s="89"/>
      <c r="BF26" s="89"/>
      <c r="BG26" s="89"/>
      <c r="BH26" s="89"/>
      <c r="BI26" s="89"/>
      <c r="BJ26" s="89"/>
    </row>
    <row r="27" spans="1:62" ht="15.75" customHeight="1" x14ac:dyDescent="0.2">
      <c r="A27" s="89">
        <v>26</v>
      </c>
      <c r="B27" s="89" t="b">
        <v>1</v>
      </c>
      <c r="C27" s="170">
        <v>45164</v>
      </c>
      <c r="D27" s="89" t="b">
        <v>0</v>
      </c>
      <c r="E27" s="170">
        <v>45165</v>
      </c>
      <c r="F27" s="170">
        <v>45164</v>
      </c>
      <c r="G27" s="170">
        <v>45164</v>
      </c>
      <c r="H27" s="89" t="s">
        <v>307</v>
      </c>
      <c r="I27" s="89" t="s">
        <v>218</v>
      </c>
      <c r="J27" s="89" t="s">
        <v>219</v>
      </c>
      <c r="K27" s="89" t="s">
        <v>307</v>
      </c>
      <c r="L27" s="89" t="s">
        <v>218</v>
      </c>
      <c r="M27" s="89" t="s">
        <v>219</v>
      </c>
      <c r="N27" s="89" t="b">
        <v>0</v>
      </c>
      <c r="O27" s="89"/>
      <c r="P27" s="89" t="s">
        <v>220</v>
      </c>
      <c r="Q27" s="89" t="s">
        <v>308</v>
      </c>
      <c r="R27" s="89" t="s">
        <v>220</v>
      </c>
      <c r="S27" s="89" t="s">
        <v>220</v>
      </c>
      <c r="T27" s="89" t="s">
        <v>220</v>
      </c>
      <c r="U27" s="169" t="s">
        <v>220</v>
      </c>
      <c r="V27" s="89"/>
      <c r="W27" s="169"/>
      <c r="X27" s="168" t="s">
        <v>309</v>
      </c>
      <c r="Y27" s="169" t="s">
        <v>220</v>
      </c>
      <c r="Z27" s="89"/>
      <c r="AA27" s="89"/>
      <c r="AB27" s="89"/>
      <c r="AC27" s="89"/>
      <c r="AD27" s="89"/>
      <c r="AE27" s="89" t="b">
        <v>0</v>
      </c>
      <c r="AF27" s="89" t="s">
        <v>12</v>
      </c>
      <c r="AG27" s="89"/>
      <c r="AH27" s="89"/>
      <c r="AI27" s="89" t="b">
        <v>1</v>
      </c>
      <c r="AJ27" s="171">
        <v>0.25</v>
      </c>
      <c r="AK27" s="171">
        <v>0.25</v>
      </c>
      <c r="AL27" s="171">
        <v>0.25</v>
      </c>
      <c r="AM27" s="170">
        <v>45164</v>
      </c>
      <c r="AN27" s="170">
        <v>45164</v>
      </c>
      <c r="AO27" s="170">
        <v>45164</v>
      </c>
      <c r="AP27" s="89" t="b">
        <v>1</v>
      </c>
      <c r="AQ27" s="171">
        <v>0.25694444444444442</v>
      </c>
      <c r="AR27" s="171">
        <v>0.25694444444444442</v>
      </c>
      <c r="AS27" s="171">
        <v>0.25694444444444442</v>
      </c>
      <c r="AT27" s="89" t="s">
        <v>220</v>
      </c>
      <c r="AU27" s="89" t="s">
        <v>220</v>
      </c>
      <c r="AV27" s="89"/>
      <c r="AW27" s="89"/>
      <c r="AX27" s="89" t="s">
        <v>220</v>
      </c>
      <c r="AY27" s="89" t="s">
        <v>220</v>
      </c>
      <c r="AZ27" s="89" t="s">
        <v>220</v>
      </c>
      <c r="BA27" s="89" t="s">
        <v>220</v>
      </c>
      <c r="BB27" s="89"/>
      <c r="BC27" s="89"/>
      <c r="BD27" s="89"/>
      <c r="BE27" s="89"/>
      <c r="BF27" s="89"/>
      <c r="BG27" s="89"/>
      <c r="BH27" s="89"/>
      <c r="BI27" s="89"/>
      <c r="BJ27" s="89"/>
    </row>
    <row r="28" spans="1:62" ht="15.75" customHeight="1" x14ac:dyDescent="0.2">
      <c r="A28" s="89">
        <v>27</v>
      </c>
      <c r="B28" s="89" t="b">
        <v>1</v>
      </c>
      <c r="C28" s="170">
        <v>45165</v>
      </c>
      <c r="D28" s="89" t="b">
        <v>0</v>
      </c>
      <c r="E28" s="170">
        <v>45166</v>
      </c>
      <c r="F28" s="170">
        <v>45165</v>
      </c>
      <c r="G28" s="170">
        <v>45165</v>
      </c>
      <c r="H28" s="89" t="s">
        <v>310</v>
      </c>
      <c r="I28" s="89" t="s">
        <v>218</v>
      </c>
      <c r="J28" s="89" t="s">
        <v>219</v>
      </c>
      <c r="K28" s="89" t="s">
        <v>310</v>
      </c>
      <c r="L28" s="89" t="s">
        <v>218</v>
      </c>
      <c r="M28" s="89" t="s">
        <v>219</v>
      </c>
      <c r="N28" s="89" t="b">
        <v>0</v>
      </c>
      <c r="O28" s="89"/>
      <c r="P28" s="89" t="s">
        <v>220</v>
      </c>
      <c r="Q28" s="89" t="s">
        <v>311</v>
      </c>
      <c r="R28" s="89" t="s">
        <v>220</v>
      </c>
      <c r="S28" s="89" t="s">
        <v>220</v>
      </c>
      <c r="T28" s="89" t="s">
        <v>220</v>
      </c>
      <c r="U28" s="169" t="s">
        <v>220</v>
      </c>
      <c r="V28" s="89"/>
      <c r="W28" s="173"/>
      <c r="X28" s="168" t="s">
        <v>312</v>
      </c>
      <c r="Y28" s="169" t="s">
        <v>220</v>
      </c>
      <c r="Z28" s="89"/>
      <c r="AA28" s="89"/>
      <c r="AB28" s="89"/>
      <c r="AC28" s="89"/>
      <c r="AD28" s="89"/>
      <c r="AE28" s="89" t="b">
        <v>0</v>
      </c>
      <c r="AF28" s="89" t="s">
        <v>13</v>
      </c>
      <c r="AG28" s="89"/>
      <c r="AH28" s="89"/>
      <c r="AI28" s="89" t="b">
        <v>1</v>
      </c>
      <c r="AJ28" s="171">
        <v>0.25</v>
      </c>
      <c r="AK28" s="171">
        <v>0.25</v>
      </c>
      <c r="AL28" s="171">
        <v>0.25</v>
      </c>
      <c r="AM28" s="170">
        <v>45165</v>
      </c>
      <c r="AN28" s="170">
        <v>45165</v>
      </c>
      <c r="AO28" s="170">
        <v>45165</v>
      </c>
      <c r="AP28" s="89" t="b">
        <v>1</v>
      </c>
      <c r="AQ28" s="171">
        <v>0.25694444444444442</v>
      </c>
      <c r="AR28" s="171">
        <v>0.25694444444444442</v>
      </c>
      <c r="AS28" s="171">
        <v>0.25694444444444442</v>
      </c>
      <c r="AT28" s="89" t="s">
        <v>220</v>
      </c>
      <c r="AU28" s="89" t="s">
        <v>220</v>
      </c>
      <c r="AV28" s="89"/>
      <c r="AW28" s="89"/>
      <c r="AX28" s="89" t="s">
        <v>220</v>
      </c>
      <c r="AY28" s="89" t="s">
        <v>220</v>
      </c>
      <c r="AZ28" s="89" t="s">
        <v>220</v>
      </c>
      <c r="BA28" s="89" t="s">
        <v>220</v>
      </c>
      <c r="BB28" s="89"/>
      <c r="BC28" s="89"/>
      <c r="BD28" s="89"/>
      <c r="BE28" s="89"/>
      <c r="BF28" s="89"/>
      <c r="BG28" s="89"/>
      <c r="BH28" s="89"/>
      <c r="BI28" s="89"/>
      <c r="BJ28" s="89"/>
    </row>
    <row r="29" spans="1:62" ht="15.75" customHeight="1" x14ac:dyDescent="0.2">
      <c r="A29" s="89">
        <v>28</v>
      </c>
      <c r="B29" s="89" t="b">
        <v>1</v>
      </c>
      <c r="C29" s="170">
        <v>45166</v>
      </c>
      <c r="D29" s="89" t="b">
        <v>0</v>
      </c>
      <c r="E29" s="170">
        <v>45167</v>
      </c>
      <c r="F29" s="170">
        <v>45166</v>
      </c>
      <c r="G29" s="170">
        <v>45166</v>
      </c>
      <c r="H29" s="89" t="s">
        <v>313</v>
      </c>
      <c r="I29" s="89" t="s">
        <v>218</v>
      </c>
      <c r="J29" s="89" t="s">
        <v>219</v>
      </c>
      <c r="K29" s="89" t="s">
        <v>313</v>
      </c>
      <c r="L29" s="89" t="s">
        <v>218</v>
      </c>
      <c r="M29" s="89" t="s">
        <v>219</v>
      </c>
      <c r="N29" s="89" t="b">
        <v>0</v>
      </c>
      <c r="O29" s="89"/>
      <c r="P29" s="89" t="s">
        <v>220</v>
      </c>
      <c r="Q29" s="89" t="s">
        <v>314</v>
      </c>
      <c r="R29" s="89" t="s">
        <v>220</v>
      </c>
      <c r="S29" s="89" t="s">
        <v>220</v>
      </c>
      <c r="T29" s="89" t="s">
        <v>220</v>
      </c>
      <c r="U29" s="89" t="s">
        <v>315</v>
      </c>
      <c r="V29" s="89" t="s">
        <v>316</v>
      </c>
      <c r="W29" s="89"/>
      <c r="X29" s="168" t="s">
        <v>317</v>
      </c>
      <c r="Y29" s="169" t="s">
        <v>220</v>
      </c>
      <c r="Z29" s="89"/>
      <c r="AA29" s="89"/>
      <c r="AB29" s="89"/>
      <c r="AC29" s="89"/>
      <c r="AD29" s="89"/>
      <c r="AE29" s="89" t="b">
        <v>0</v>
      </c>
      <c r="AF29" s="89" t="s">
        <v>14</v>
      </c>
      <c r="AG29" s="89"/>
      <c r="AH29" s="89"/>
      <c r="AI29" s="89" t="b">
        <v>1</v>
      </c>
      <c r="AJ29" s="171">
        <v>0.25</v>
      </c>
      <c r="AK29" s="171">
        <v>0.25</v>
      </c>
      <c r="AL29" s="171">
        <v>0.25</v>
      </c>
      <c r="AM29" s="170">
        <v>45166</v>
      </c>
      <c r="AN29" s="170">
        <v>45166</v>
      </c>
      <c r="AO29" s="170">
        <v>45166</v>
      </c>
      <c r="AP29" s="89" t="b">
        <v>1</v>
      </c>
      <c r="AQ29" s="171">
        <v>0.25694444444444442</v>
      </c>
      <c r="AR29" s="171">
        <v>0.25694444444444442</v>
      </c>
      <c r="AS29" s="171">
        <v>0.25694444444444442</v>
      </c>
      <c r="AT29" s="89" t="s">
        <v>220</v>
      </c>
      <c r="AU29" s="89" t="s">
        <v>220</v>
      </c>
      <c r="AV29" s="89"/>
      <c r="AW29" s="89"/>
      <c r="AX29" s="89" t="s">
        <v>220</v>
      </c>
      <c r="AY29" s="89" t="s">
        <v>220</v>
      </c>
      <c r="AZ29" s="89" t="s">
        <v>220</v>
      </c>
      <c r="BA29" s="89" t="s">
        <v>220</v>
      </c>
      <c r="BB29" s="89"/>
      <c r="BC29" s="89"/>
      <c r="BD29" s="89"/>
      <c r="BE29" s="89"/>
      <c r="BF29" s="89"/>
      <c r="BG29" s="89"/>
      <c r="BH29" s="89"/>
      <c r="BI29" s="89"/>
      <c r="BJ29" s="89"/>
    </row>
    <row r="30" spans="1:62" ht="15.75" customHeight="1" x14ac:dyDescent="0.2">
      <c r="A30" s="89">
        <v>29</v>
      </c>
      <c r="B30" s="89" t="b">
        <v>1</v>
      </c>
      <c r="C30" s="170">
        <v>45167</v>
      </c>
      <c r="D30" s="89" t="b">
        <v>0</v>
      </c>
      <c r="E30" s="170">
        <v>45168</v>
      </c>
      <c r="F30" s="170">
        <v>45167</v>
      </c>
      <c r="G30" s="170">
        <v>45167</v>
      </c>
      <c r="H30" s="89" t="s">
        <v>318</v>
      </c>
      <c r="I30" s="89" t="s">
        <v>218</v>
      </c>
      <c r="J30" s="89" t="s">
        <v>219</v>
      </c>
      <c r="K30" s="89" t="s">
        <v>318</v>
      </c>
      <c r="L30" s="89" t="s">
        <v>218</v>
      </c>
      <c r="M30" s="89" t="s">
        <v>219</v>
      </c>
      <c r="N30" s="89" t="b">
        <v>0</v>
      </c>
      <c r="O30" s="89"/>
      <c r="P30" s="89" t="s">
        <v>220</v>
      </c>
      <c r="Q30" s="89" t="s">
        <v>319</v>
      </c>
      <c r="R30" s="89" t="s">
        <v>220</v>
      </c>
      <c r="S30" s="89" t="s">
        <v>220</v>
      </c>
      <c r="T30" s="89" t="s">
        <v>220</v>
      </c>
      <c r="U30" s="89" t="s">
        <v>320</v>
      </c>
      <c r="V30" s="89"/>
      <c r="W30" s="169">
        <v>221145</v>
      </c>
      <c r="X30" s="168" t="s">
        <v>321</v>
      </c>
      <c r="Y30" s="169" t="s">
        <v>220</v>
      </c>
      <c r="Z30" s="89"/>
      <c r="AA30" s="89"/>
      <c r="AB30" s="89"/>
      <c r="AC30" s="89"/>
      <c r="AD30" s="89"/>
      <c r="AE30" s="89" t="b">
        <v>0</v>
      </c>
      <c r="AF30" s="89" t="s">
        <v>15</v>
      </c>
      <c r="AG30" s="89"/>
      <c r="AH30" s="89"/>
      <c r="AI30" s="89" t="b">
        <v>1</v>
      </c>
      <c r="AJ30" s="171">
        <v>0.25</v>
      </c>
      <c r="AK30" s="171">
        <v>0.25</v>
      </c>
      <c r="AL30" s="171">
        <v>0.25</v>
      </c>
      <c r="AM30" s="170">
        <v>45167</v>
      </c>
      <c r="AN30" s="170">
        <v>45167</v>
      </c>
      <c r="AO30" s="170">
        <v>45167</v>
      </c>
      <c r="AP30" s="89" t="b">
        <v>1</v>
      </c>
      <c r="AQ30" s="171">
        <v>0.25694444444444442</v>
      </c>
      <c r="AR30" s="171">
        <v>0.25694444444444442</v>
      </c>
      <c r="AS30" s="171">
        <v>0.25694444444444442</v>
      </c>
      <c r="AT30" s="89" t="s">
        <v>220</v>
      </c>
      <c r="AU30" s="89" t="s">
        <v>220</v>
      </c>
      <c r="AV30" s="89"/>
      <c r="AW30" s="89"/>
      <c r="AX30" s="89" t="s">
        <v>220</v>
      </c>
      <c r="AY30" s="89" t="s">
        <v>220</v>
      </c>
      <c r="AZ30" s="89" t="s">
        <v>220</v>
      </c>
      <c r="BA30" s="89" t="s">
        <v>220</v>
      </c>
      <c r="BB30" s="89"/>
      <c r="BC30" s="89"/>
      <c r="BD30" s="89"/>
      <c r="BE30" s="89"/>
      <c r="BF30" s="89"/>
      <c r="BG30" s="89"/>
      <c r="BH30" s="89"/>
      <c r="BI30" s="89"/>
      <c r="BJ30" s="89"/>
    </row>
    <row r="31" spans="1:62" ht="15.75" customHeight="1" x14ac:dyDescent="0.2">
      <c r="A31" s="89">
        <v>30</v>
      </c>
      <c r="B31" s="89" t="b">
        <v>1</v>
      </c>
      <c r="C31" s="170">
        <v>45168</v>
      </c>
      <c r="D31" s="89" t="b">
        <v>0</v>
      </c>
      <c r="E31" s="170">
        <v>45169</v>
      </c>
      <c r="F31" s="170">
        <v>45168</v>
      </c>
      <c r="G31" s="170">
        <v>45168</v>
      </c>
      <c r="H31" s="89" t="s">
        <v>322</v>
      </c>
      <c r="I31" s="89" t="s">
        <v>218</v>
      </c>
      <c r="J31" s="89" t="s">
        <v>219</v>
      </c>
      <c r="K31" s="89" t="s">
        <v>322</v>
      </c>
      <c r="L31" s="89" t="s">
        <v>218</v>
      </c>
      <c r="M31" s="89" t="s">
        <v>219</v>
      </c>
      <c r="N31" s="89" t="b">
        <v>0</v>
      </c>
      <c r="O31" s="89"/>
      <c r="P31" s="89" t="s">
        <v>220</v>
      </c>
      <c r="Q31" s="89" t="s">
        <v>323</v>
      </c>
      <c r="R31" s="89" t="s">
        <v>220</v>
      </c>
      <c r="S31" s="89" t="s">
        <v>220</v>
      </c>
      <c r="T31" s="89" t="s">
        <v>220</v>
      </c>
      <c r="U31" s="89"/>
      <c r="V31" s="89"/>
      <c r="W31" s="89"/>
      <c r="X31" s="168" t="s">
        <v>324</v>
      </c>
      <c r="Y31" s="169" t="s">
        <v>220</v>
      </c>
      <c r="Z31" s="89"/>
      <c r="AA31" s="89"/>
      <c r="AB31" s="89"/>
      <c r="AC31" s="89"/>
      <c r="AD31" s="89"/>
      <c r="AE31" s="89"/>
      <c r="AF31" s="89"/>
      <c r="AG31" s="89"/>
      <c r="AH31" s="89"/>
      <c r="AI31" s="89" t="b">
        <v>1</v>
      </c>
      <c r="AJ31" s="171">
        <v>0.25</v>
      </c>
      <c r="AK31" s="171">
        <v>0.25</v>
      </c>
      <c r="AL31" s="171">
        <v>0.25</v>
      </c>
      <c r="AM31" s="170">
        <v>45168</v>
      </c>
      <c r="AN31" s="170">
        <v>45168</v>
      </c>
      <c r="AO31" s="170">
        <v>45168</v>
      </c>
      <c r="AP31" s="89" t="b">
        <v>1</v>
      </c>
      <c r="AQ31" s="171">
        <v>0.25694444444444442</v>
      </c>
      <c r="AR31" s="171">
        <v>0.25694444444444442</v>
      </c>
      <c r="AS31" s="171">
        <v>0.25694444444444442</v>
      </c>
      <c r="AT31" s="89" t="s">
        <v>220</v>
      </c>
      <c r="AU31" s="89" t="s">
        <v>220</v>
      </c>
      <c r="AV31" s="89"/>
      <c r="AW31" s="89"/>
      <c r="AX31" s="89" t="s">
        <v>220</v>
      </c>
      <c r="AY31" s="89" t="s">
        <v>220</v>
      </c>
      <c r="AZ31" s="89" t="s">
        <v>220</v>
      </c>
      <c r="BA31" s="89" t="s">
        <v>220</v>
      </c>
      <c r="BB31" s="89"/>
      <c r="BC31" s="89"/>
      <c r="BD31" s="89"/>
      <c r="BE31" s="89"/>
      <c r="BF31" s="89"/>
      <c r="BG31" s="89"/>
      <c r="BH31" s="89"/>
      <c r="BI31" s="89"/>
      <c r="BJ31" s="89"/>
    </row>
    <row r="32" spans="1:62" ht="15.75" customHeight="1" x14ac:dyDescent="0.2">
      <c r="A32" s="89">
        <v>31</v>
      </c>
      <c r="B32" s="89" t="b">
        <v>1</v>
      </c>
      <c r="C32" s="170">
        <v>45169</v>
      </c>
      <c r="D32" s="89" t="b">
        <v>0</v>
      </c>
      <c r="E32" s="170">
        <v>45170</v>
      </c>
      <c r="F32" s="170">
        <v>45169</v>
      </c>
      <c r="G32" s="170">
        <v>45169</v>
      </c>
      <c r="H32" s="89" t="s">
        <v>325</v>
      </c>
      <c r="I32" s="89" t="s">
        <v>218</v>
      </c>
      <c r="J32" s="89" t="s">
        <v>219</v>
      </c>
      <c r="K32" s="89" t="s">
        <v>325</v>
      </c>
      <c r="L32" s="89" t="s">
        <v>218</v>
      </c>
      <c r="M32" s="89" t="s">
        <v>219</v>
      </c>
      <c r="N32" s="89" t="b">
        <v>0</v>
      </c>
      <c r="O32" s="89"/>
      <c r="P32" s="89" t="s">
        <v>220</v>
      </c>
      <c r="Q32" s="89" t="s">
        <v>326</v>
      </c>
      <c r="R32" s="89" t="s">
        <v>220</v>
      </c>
      <c r="S32" s="89" t="s">
        <v>220</v>
      </c>
      <c r="T32" s="89" t="s">
        <v>220</v>
      </c>
      <c r="U32" s="89"/>
      <c r="V32" s="89"/>
      <c r="W32" s="89"/>
      <c r="X32" s="168" t="s">
        <v>327</v>
      </c>
      <c r="Y32" s="169" t="s">
        <v>220</v>
      </c>
      <c r="Z32" s="89"/>
      <c r="AA32" s="89"/>
      <c r="AB32" s="89"/>
      <c r="AC32" s="89"/>
      <c r="AD32" s="89"/>
      <c r="AE32" s="89"/>
      <c r="AF32" s="89"/>
      <c r="AG32" s="89"/>
      <c r="AH32" s="89"/>
      <c r="AI32" s="89" t="b">
        <v>1</v>
      </c>
      <c r="AJ32" s="171">
        <v>0.25</v>
      </c>
      <c r="AK32" s="171">
        <v>0.25</v>
      </c>
      <c r="AL32" s="171">
        <v>0.25</v>
      </c>
      <c r="AM32" s="170">
        <v>45169</v>
      </c>
      <c r="AN32" s="170">
        <v>45169</v>
      </c>
      <c r="AO32" s="170">
        <v>45169</v>
      </c>
      <c r="AP32" s="89" t="b">
        <v>1</v>
      </c>
      <c r="AQ32" s="171">
        <v>0.25694444444444442</v>
      </c>
      <c r="AR32" s="171">
        <v>0.25694444444444442</v>
      </c>
      <c r="AS32" s="171">
        <v>0.25694444444444442</v>
      </c>
      <c r="AT32" s="89" t="s">
        <v>220</v>
      </c>
      <c r="AU32" s="89" t="s">
        <v>220</v>
      </c>
      <c r="AV32" s="89"/>
      <c r="AW32" s="89"/>
      <c r="AX32" s="89" t="s">
        <v>220</v>
      </c>
      <c r="AY32" s="89" t="s">
        <v>220</v>
      </c>
      <c r="AZ32" s="89" t="s">
        <v>220</v>
      </c>
      <c r="BA32" s="89" t="s">
        <v>220</v>
      </c>
      <c r="BB32" s="89"/>
      <c r="BC32" s="89"/>
      <c r="BD32" s="89"/>
      <c r="BE32" s="89"/>
      <c r="BF32" s="89"/>
      <c r="BG32" s="89"/>
      <c r="BH32" s="89"/>
      <c r="BI32" s="89"/>
      <c r="BJ32" s="89"/>
    </row>
    <row r="33" spans="1:62" ht="15.75" customHeight="1" x14ac:dyDescent="0.2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168" t="s">
        <v>328</v>
      </c>
      <c r="Y33" s="169" t="s">
        <v>220</v>
      </c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</row>
    <row r="34" spans="1:62" ht="15.75" customHeight="1" x14ac:dyDescent="0.2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168" t="s">
        <v>329</v>
      </c>
      <c r="Y34" s="169" t="s">
        <v>220</v>
      </c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</row>
    <row r="35" spans="1:62" ht="15.75" customHeight="1" x14ac:dyDescent="0.2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168" t="s">
        <v>330</v>
      </c>
      <c r="Y35" s="169" t="s">
        <v>220</v>
      </c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</row>
    <row r="36" spans="1:62" ht="15.75" customHeight="1" x14ac:dyDescent="0.2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168" t="s">
        <v>331</v>
      </c>
      <c r="Y36" s="169" t="s">
        <v>220</v>
      </c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</row>
    <row r="37" spans="1:62" ht="15.75" customHeight="1" x14ac:dyDescent="0.2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168" t="s">
        <v>332</v>
      </c>
      <c r="Y37" s="169" t="s">
        <v>220</v>
      </c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</row>
    <row r="38" spans="1:62" ht="12.75" x14ac:dyDescent="0.2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168" t="s">
        <v>333</v>
      </c>
      <c r="Y38" s="169" t="s">
        <v>220</v>
      </c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</row>
    <row r="39" spans="1:62" ht="12.75" x14ac:dyDescent="0.2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168" t="s">
        <v>334</v>
      </c>
      <c r="Y39" s="169" t="s">
        <v>220</v>
      </c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</row>
    <row r="40" spans="1:62" ht="12.75" x14ac:dyDescent="0.2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168" t="s">
        <v>335</v>
      </c>
      <c r="Y40" s="169" t="s">
        <v>220</v>
      </c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</row>
    <row r="41" spans="1:62" ht="12.75" x14ac:dyDescent="0.2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168" t="s">
        <v>336</v>
      </c>
      <c r="Y41" s="169" t="s">
        <v>220</v>
      </c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</row>
    <row r="42" spans="1:62" ht="12.75" x14ac:dyDescent="0.2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168" t="s">
        <v>337</v>
      </c>
      <c r="Y42" s="169" t="s">
        <v>220</v>
      </c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</row>
    <row r="43" spans="1:62" ht="12.75" x14ac:dyDescent="0.2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168" t="s">
        <v>338</v>
      </c>
      <c r="Y43" s="169" t="s">
        <v>220</v>
      </c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</row>
    <row r="44" spans="1:62" ht="12.75" x14ac:dyDescent="0.2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168" t="s">
        <v>339</v>
      </c>
      <c r="Y44" s="169" t="s">
        <v>220</v>
      </c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</row>
    <row r="45" spans="1:62" ht="12.75" x14ac:dyDescent="0.2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168" t="s">
        <v>340</v>
      </c>
      <c r="Y45" s="169" t="s">
        <v>220</v>
      </c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</row>
    <row r="46" spans="1:62" ht="12.75" x14ac:dyDescent="0.2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168" t="s">
        <v>341</v>
      </c>
      <c r="Y46" s="169" t="s">
        <v>220</v>
      </c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</row>
    <row r="47" spans="1:62" ht="12.75" x14ac:dyDescent="0.2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168" t="s">
        <v>342</v>
      </c>
      <c r="Y47" s="169" t="s">
        <v>220</v>
      </c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</row>
    <row r="48" spans="1:62" ht="12.75" x14ac:dyDescent="0.2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168" t="s">
        <v>343</v>
      </c>
      <c r="Y48" s="169" t="s">
        <v>220</v>
      </c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</row>
    <row r="49" spans="1:62" ht="12.75" x14ac:dyDescent="0.2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168" t="s">
        <v>344</v>
      </c>
      <c r="Y49" s="169" t="s">
        <v>220</v>
      </c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</row>
    <row r="50" spans="1:62" ht="12.75" x14ac:dyDescent="0.2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168" t="s">
        <v>345</v>
      </c>
      <c r="Y50" s="169" t="s">
        <v>220</v>
      </c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</row>
    <row r="51" spans="1:62" ht="12.75" x14ac:dyDescent="0.2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</row>
    <row r="52" spans="1:62" ht="12.75" x14ac:dyDescent="0.2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</row>
    <row r="53" spans="1:62" ht="12.75" x14ac:dyDescent="0.2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>
        <v>1</v>
      </c>
      <c r="V53" s="89" t="s">
        <v>17</v>
      </c>
      <c r="W53" s="89"/>
      <c r="X53" s="16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</row>
    <row r="54" spans="1:62" ht="12.75" x14ac:dyDescent="0.2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 t="s">
        <v>18</v>
      </c>
      <c r="W54" s="89"/>
      <c r="X54" s="169" t="s">
        <v>19</v>
      </c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</row>
    <row r="55" spans="1:62" ht="12.75" x14ac:dyDescent="0.2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 t="s">
        <v>20</v>
      </c>
      <c r="W55" s="89"/>
      <c r="X55" s="169" t="s">
        <v>21</v>
      </c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</row>
    <row r="56" spans="1:62" ht="12.75" x14ac:dyDescent="0.2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 t="s">
        <v>22</v>
      </c>
      <c r="W56" s="89"/>
      <c r="X56" s="169" t="s">
        <v>23</v>
      </c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</row>
    <row r="57" spans="1:62" ht="12.75" x14ac:dyDescent="0.2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 t="s">
        <v>24</v>
      </c>
      <c r="W57" s="89"/>
      <c r="X57" s="169">
        <v>221145</v>
      </c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</row>
    <row r="58" spans="1:62" ht="12.75" x14ac:dyDescent="0.2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 t="s">
        <v>25</v>
      </c>
      <c r="W58" s="89"/>
      <c r="X58" s="16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</row>
    <row r="59" spans="1:62" ht="12.75" x14ac:dyDescent="0.2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 t="s">
        <v>26</v>
      </c>
      <c r="W59" s="89"/>
      <c r="X59" s="16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</row>
    <row r="60" spans="1:62" ht="12.75" x14ac:dyDescent="0.2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 t="s">
        <v>27</v>
      </c>
      <c r="W60" s="89"/>
      <c r="X60" s="16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</row>
    <row r="61" spans="1:62" ht="12.75" x14ac:dyDescent="0.2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 t="s">
        <v>28</v>
      </c>
      <c r="W61" s="89"/>
      <c r="X61" s="16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</row>
    <row r="62" spans="1:62" ht="12.75" x14ac:dyDescent="0.2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 t="s">
        <v>29</v>
      </c>
      <c r="W62" s="89"/>
      <c r="X62" s="16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</row>
    <row r="63" spans="1:62" ht="12.75" x14ac:dyDescent="0.2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 t="s">
        <v>30</v>
      </c>
      <c r="W63" s="89"/>
      <c r="X63" s="16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</row>
    <row r="64" spans="1:62" ht="12.75" x14ac:dyDescent="0.2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 t="s">
        <v>31</v>
      </c>
      <c r="W64" s="89"/>
      <c r="X64" s="16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</row>
    <row r="65" spans="1:62" ht="12.75" x14ac:dyDescent="0.2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 t="s">
        <v>32</v>
      </c>
      <c r="W65" s="89"/>
      <c r="X65" s="16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</row>
    <row r="66" spans="1:62" ht="12.75" x14ac:dyDescent="0.2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 t="s">
        <v>33</v>
      </c>
      <c r="W66" s="89"/>
      <c r="X66" s="169" t="s">
        <v>34</v>
      </c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</row>
    <row r="67" spans="1:62" ht="12.75" x14ac:dyDescent="0.2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 t="s">
        <v>35</v>
      </c>
      <c r="W67" s="89"/>
      <c r="X67" s="169" t="s">
        <v>36</v>
      </c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</row>
    <row r="68" spans="1:62" ht="12.75" x14ac:dyDescent="0.2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 t="s">
        <v>37</v>
      </c>
      <c r="W68" s="172">
        <v>42542</v>
      </c>
      <c r="X68" s="169" t="s">
        <v>38</v>
      </c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</row>
    <row r="69" spans="1:62" ht="12.75" x14ac:dyDescent="0.2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 t="s">
        <v>39</v>
      </c>
      <c r="W69" s="89" t="s">
        <v>40</v>
      </c>
      <c r="X69" s="169">
        <v>321256</v>
      </c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</row>
    <row r="70" spans="1:62" ht="12.75" x14ac:dyDescent="0.2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 t="s">
        <v>41</v>
      </c>
      <c r="W70" s="89"/>
      <c r="X70" s="16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</row>
    <row r="71" spans="1:62" ht="12.75" x14ac:dyDescent="0.2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 t="s">
        <v>42</v>
      </c>
      <c r="W71" s="89"/>
      <c r="X71" s="16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</row>
    <row r="72" spans="1:62" ht="12.75" x14ac:dyDescent="0.2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 t="s">
        <v>43</v>
      </c>
      <c r="W72" s="172"/>
      <c r="X72" s="16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</row>
    <row r="73" spans="1:62" ht="12.75" x14ac:dyDescent="0.2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 t="s">
        <v>44</v>
      </c>
      <c r="W73" s="89"/>
      <c r="X73" s="16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</row>
    <row r="74" spans="1:62" ht="12.75" x14ac:dyDescent="0.2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16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</row>
    <row r="75" spans="1:62" ht="12.75" x14ac:dyDescent="0.2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>
        <v>2</v>
      </c>
      <c r="V75" s="89" t="s">
        <v>17</v>
      </c>
      <c r="W75" s="89"/>
      <c r="X75" s="16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</row>
    <row r="76" spans="1:62" ht="12.75" x14ac:dyDescent="0.2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 t="s">
        <v>18</v>
      </c>
      <c r="W76" s="89"/>
      <c r="X76" s="16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</row>
    <row r="77" spans="1:62" ht="12.75" x14ac:dyDescent="0.2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 t="s">
        <v>20</v>
      </c>
      <c r="W77" s="89"/>
      <c r="X77" s="16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</row>
    <row r="78" spans="1:62" ht="12.75" x14ac:dyDescent="0.2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 t="s">
        <v>22</v>
      </c>
      <c r="W78" s="89"/>
      <c r="X78" s="16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</row>
    <row r="79" spans="1:62" ht="12.75" x14ac:dyDescent="0.2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 t="s">
        <v>24</v>
      </c>
      <c r="W79" s="89"/>
      <c r="X79" s="16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</row>
    <row r="80" spans="1:62" ht="12.75" x14ac:dyDescent="0.2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 t="s">
        <v>25</v>
      </c>
      <c r="W80" s="89"/>
      <c r="X80" s="16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</row>
    <row r="81" spans="1:62" ht="12.75" x14ac:dyDescent="0.2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 t="s">
        <v>26</v>
      </c>
      <c r="W81" s="89"/>
      <c r="X81" s="16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</row>
    <row r="82" spans="1:62" ht="12.75" x14ac:dyDescent="0.2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 t="s">
        <v>27</v>
      </c>
      <c r="W82" s="89"/>
      <c r="X82" s="16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</row>
    <row r="83" spans="1:62" ht="12.75" x14ac:dyDescent="0.2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 t="s">
        <v>28</v>
      </c>
      <c r="W83" s="89"/>
      <c r="X83" s="16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</row>
    <row r="84" spans="1:62" ht="12.75" x14ac:dyDescent="0.2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 t="s">
        <v>29</v>
      </c>
      <c r="W84" s="89"/>
      <c r="X84" s="16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</row>
    <row r="85" spans="1:62" ht="12.75" x14ac:dyDescent="0.2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 t="s">
        <v>30</v>
      </c>
      <c r="W85" s="89"/>
      <c r="X85" s="16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</row>
    <row r="86" spans="1:62" ht="12.75" x14ac:dyDescent="0.2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 t="s">
        <v>31</v>
      </c>
      <c r="W86" s="89"/>
      <c r="X86" s="16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</row>
    <row r="87" spans="1:62" ht="12.75" x14ac:dyDescent="0.2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 t="s">
        <v>32</v>
      </c>
      <c r="W87" s="89"/>
      <c r="X87" s="16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</row>
    <row r="88" spans="1:62" ht="12.75" x14ac:dyDescent="0.2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 t="s">
        <v>33</v>
      </c>
      <c r="W88" s="89"/>
      <c r="X88" s="16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</row>
    <row r="89" spans="1:62" ht="12.75" x14ac:dyDescent="0.2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 t="s">
        <v>35</v>
      </c>
      <c r="W89" s="89"/>
      <c r="X89" s="16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</row>
    <row r="90" spans="1:62" ht="12.75" x14ac:dyDescent="0.2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 t="s">
        <v>37</v>
      </c>
      <c r="W90" s="172"/>
      <c r="X90" s="16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</row>
    <row r="91" spans="1:62" ht="12.75" x14ac:dyDescent="0.2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 t="s">
        <v>39</v>
      </c>
      <c r="W91" s="89"/>
      <c r="X91" s="16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</row>
    <row r="92" spans="1:62" ht="12.75" x14ac:dyDescent="0.2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 t="s">
        <v>41</v>
      </c>
      <c r="W92" s="89"/>
      <c r="X92" s="16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</row>
    <row r="93" spans="1:62" ht="12.75" x14ac:dyDescent="0.2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 t="s">
        <v>42</v>
      </c>
      <c r="W93" s="89"/>
      <c r="X93" s="16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</row>
    <row r="94" spans="1:62" ht="12.75" x14ac:dyDescent="0.2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 t="s">
        <v>43</v>
      </c>
      <c r="W94" s="172"/>
      <c r="X94" s="16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</row>
    <row r="95" spans="1:62" ht="12.75" x14ac:dyDescent="0.2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 t="s">
        <v>44</v>
      </c>
      <c r="W95" s="89"/>
      <c r="X95" s="16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</row>
    <row r="96" spans="1:62" ht="12.75" x14ac:dyDescent="0.2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16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</row>
    <row r="97" spans="1:62" ht="12.75" x14ac:dyDescent="0.2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>
        <v>3</v>
      </c>
      <c r="V97" s="89" t="s">
        <v>17</v>
      </c>
      <c r="W97" s="89"/>
      <c r="X97" s="16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</row>
    <row r="98" spans="1:62" ht="12.75" x14ac:dyDescent="0.2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 t="s">
        <v>18</v>
      </c>
      <c r="W98" s="89"/>
      <c r="X98" s="16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</row>
    <row r="99" spans="1:62" ht="12.75" x14ac:dyDescent="0.2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 t="s">
        <v>20</v>
      </c>
      <c r="W99" s="89"/>
      <c r="X99" s="16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</row>
    <row r="100" spans="1:62" ht="12.75" x14ac:dyDescent="0.2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 t="s">
        <v>22</v>
      </c>
      <c r="W100" s="89"/>
      <c r="X100" s="16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</row>
    <row r="101" spans="1:62" ht="12.75" x14ac:dyDescent="0.2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 t="s">
        <v>24</v>
      </c>
      <c r="W101" s="89"/>
      <c r="X101" s="16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</row>
    <row r="102" spans="1:62" ht="12.75" x14ac:dyDescent="0.2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 t="s">
        <v>25</v>
      </c>
      <c r="W102" s="89"/>
      <c r="X102" s="16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</row>
    <row r="103" spans="1:62" ht="12.75" x14ac:dyDescent="0.2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 t="s">
        <v>26</v>
      </c>
      <c r="W103" s="89"/>
      <c r="X103" s="16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</row>
    <row r="104" spans="1:62" ht="12.75" x14ac:dyDescent="0.2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 t="s">
        <v>27</v>
      </c>
      <c r="W104" s="89"/>
      <c r="X104" s="16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</row>
    <row r="105" spans="1:62" ht="12.75" x14ac:dyDescent="0.2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 t="s">
        <v>28</v>
      </c>
      <c r="W105" s="89"/>
      <c r="X105" s="16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</row>
    <row r="106" spans="1:62" ht="12.75" x14ac:dyDescent="0.2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 t="s">
        <v>29</v>
      </c>
      <c r="W106" s="89"/>
      <c r="X106" s="16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</row>
    <row r="107" spans="1:62" ht="12.75" x14ac:dyDescent="0.2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 t="s">
        <v>30</v>
      </c>
      <c r="W107" s="89"/>
      <c r="X107" s="16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</row>
    <row r="108" spans="1:62" ht="12.75" x14ac:dyDescent="0.2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 t="s">
        <v>31</v>
      </c>
      <c r="W108" s="89"/>
      <c r="X108" s="16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</row>
    <row r="109" spans="1:62" ht="12.75" x14ac:dyDescent="0.2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 t="s">
        <v>32</v>
      </c>
      <c r="W109" s="89"/>
      <c r="X109" s="16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</row>
    <row r="110" spans="1:62" ht="12.75" x14ac:dyDescent="0.2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 t="s">
        <v>33</v>
      </c>
      <c r="W110" s="89"/>
      <c r="X110" s="16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</row>
    <row r="111" spans="1:62" ht="12.75" x14ac:dyDescent="0.2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 t="s">
        <v>35</v>
      </c>
      <c r="W111" s="89"/>
      <c r="X111" s="16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</row>
    <row r="112" spans="1:62" ht="12.75" x14ac:dyDescent="0.2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 t="s">
        <v>37</v>
      </c>
      <c r="W112" s="172"/>
      <c r="X112" s="16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</row>
    <row r="113" spans="1:62" ht="12.75" x14ac:dyDescent="0.2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 t="s">
        <v>39</v>
      </c>
      <c r="W113" s="89"/>
      <c r="X113" s="16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</row>
    <row r="114" spans="1:62" ht="12.75" x14ac:dyDescent="0.2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 t="s">
        <v>41</v>
      </c>
      <c r="W114" s="89"/>
      <c r="X114" s="16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</row>
    <row r="115" spans="1:62" ht="12.75" x14ac:dyDescent="0.2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 t="s">
        <v>42</v>
      </c>
      <c r="W115" s="89"/>
      <c r="X115" s="16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</row>
    <row r="116" spans="1:62" ht="12.75" x14ac:dyDescent="0.2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 t="s">
        <v>43</v>
      </c>
      <c r="W116" s="172"/>
      <c r="X116" s="16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</row>
    <row r="117" spans="1:62" ht="12.75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 t="s">
        <v>44</v>
      </c>
      <c r="W117" s="89"/>
      <c r="X117" s="16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</row>
    <row r="118" spans="1:62" ht="12.75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16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</row>
    <row r="119" spans="1:62" ht="12.75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>
        <v>4</v>
      </c>
      <c r="V119" s="89" t="s">
        <v>17</v>
      </c>
      <c r="W119" s="89"/>
      <c r="X119" s="16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</row>
    <row r="120" spans="1:62" ht="12.75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 t="s">
        <v>18</v>
      </c>
      <c r="W120" s="89"/>
      <c r="X120" s="16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</row>
    <row r="121" spans="1:62" ht="12.75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 t="s">
        <v>20</v>
      </c>
      <c r="W121" s="89"/>
      <c r="X121" s="16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</row>
    <row r="122" spans="1:62" ht="12.75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 t="s">
        <v>22</v>
      </c>
      <c r="W122" s="89"/>
      <c r="X122" s="16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</row>
    <row r="123" spans="1:62" ht="12.75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 t="s">
        <v>24</v>
      </c>
      <c r="W123" s="89"/>
      <c r="X123" s="16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</row>
    <row r="124" spans="1:62" ht="12.75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 t="s">
        <v>25</v>
      </c>
      <c r="W124" s="89"/>
      <c r="X124" s="16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</row>
    <row r="125" spans="1:62" ht="12.75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 t="s">
        <v>26</v>
      </c>
      <c r="W125" s="89"/>
      <c r="X125" s="16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</row>
    <row r="126" spans="1:62" ht="12.75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 t="s">
        <v>27</v>
      </c>
      <c r="W126" s="89"/>
      <c r="X126" s="16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</row>
    <row r="127" spans="1:62" ht="12.75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 t="s">
        <v>28</v>
      </c>
      <c r="W127" s="89"/>
      <c r="X127" s="16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</row>
    <row r="128" spans="1:62" ht="12.75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 t="s">
        <v>29</v>
      </c>
      <c r="W128" s="89"/>
      <c r="X128" s="16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</row>
    <row r="129" spans="1:62" ht="12.75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 t="s">
        <v>30</v>
      </c>
      <c r="W129" s="89"/>
      <c r="X129" s="16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</row>
    <row r="130" spans="1:62" ht="12.75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 t="s">
        <v>31</v>
      </c>
      <c r="W130" s="89"/>
      <c r="X130" s="16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</row>
    <row r="131" spans="1:62" ht="12.75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 t="s">
        <v>32</v>
      </c>
      <c r="W131" s="89"/>
      <c r="X131" s="16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</row>
    <row r="132" spans="1:62" ht="12.75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 t="s">
        <v>33</v>
      </c>
      <c r="W132" s="89"/>
      <c r="X132" s="16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</row>
    <row r="133" spans="1:62" ht="12.75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 t="s">
        <v>35</v>
      </c>
      <c r="W133" s="89"/>
      <c r="X133" s="16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</row>
    <row r="134" spans="1:62" ht="12.75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 t="s">
        <v>37</v>
      </c>
      <c r="W134" s="172"/>
      <c r="X134" s="16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</row>
    <row r="135" spans="1:62" ht="12.75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 t="s">
        <v>39</v>
      </c>
      <c r="W135" s="89"/>
      <c r="X135" s="16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</row>
    <row r="136" spans="1:62" ht="12.75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 t="s">
        <v>41</v>
      </c>
      <c r="W136" s="89"/>
      <c r="X136" s="16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</row>
    <row r="137" spans="1:62" ht="12.75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 t="s">
        <v>42</v>
      </c>
      <c r="W137" s="89"/>
      <c r="X137" s="16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</row>
    <row r="138" spans="1:62" ht="12.75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 t="s">
        <v>43</v>
      </c>
      <c r="W138" s="172"/>
      <c r="X138" s="16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</row>
    <row r="139" spans="1:62" ht="12.75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 t="s">
        <v>44</v>
      </c>
      <c r="W139" s="89"/>
      <c r="X139" s="16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</row>
    <row r="140" spans="1:62" ht="12.75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16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</row>
    <row r="141" spans="1:62" ht="12.75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>
        <v>5</v>
      </c>
      <c r="V141" s="89" t="s">
        <v>17</v>
      </c>
      <c r="W141" s="89"/>
      <c r="X141" s="16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</row>
    <row r="142" spans="1:62" ht="12.75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 t="s">
        <v>18</v>
      </c>
      <c r="W142" s="89"/>
      <c r="X142" s="16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</row>
    <row r="143" spans="1:62" ht="12.75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 t="s">
        <v>20</v>
      </c>
      <c r="W143" s="89"/>
      <c r="X143" s="16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</row>
    <row r="144" spans="1:62" ht="12.75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 t="s">
        <v>22</v>
      </c>
      <c r="W144" s="89"/>
      <c r="X144" s="16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</row>
    <row r="145" spans="1:62" ht="12.75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 t="s">
        <v>24</v>
      </c>
      <c r="W145" s="89"/>
      <c r="X145" s="16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</row>
    <row r="146" spans="1:62" ht="12.75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 t="s">
        <v>25</v>
      </c>
      <c r="W146" s="89"/>
      <c r="X146" s="16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</row>
    <row r="147" spans="1:62" ht="12.75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 t="s">
        <v>26</v>
      </c>
      <c r="W147" s="89"/>
      <c r="X147" s="16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</row>
    <row r="148" spans="1:62" ht="12.75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 t="s">
        <v>27</v>
      </c>
      <c r="W148" s="89"/>
      <c r="X148" s="16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</row>
    <row r="149" spans="1:62" ht="12.75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 t="s">
        <v>28</v>
      </c>
      <c r="W149" s="89"/>
      <c r="X149" s="16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</row>
    <row r="150" spans="1:62" ht="12.75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 t="s">
        <v>29</v>
      </c>
      <c r="W150" s="89"/>
      <c r="X150" s="16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</row>
    <row r="151" spans="1:62" ht="12.75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 t="s">
        <v>30</v>
      </c>
      <c r="W151" s="89"/>
      <c r="X151" s="16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</row>
    <row r="152" spans="1:62" ht="12.75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 t="s">
        <v>31</v>
      </c>
      <c r="W152" s="89"/>
      <c r="X152" s="16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</row>
    <row r="153" spans="1:62" ht="12.75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 t="s">
        <v>32</v>
      </c>
      <c r="W153" s="89"/>
      <c r="X153" s="16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</row>
    <row r="154" spans="1:62" ht="12.75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 t="s">
        <v>33</v>
      </c>
      <c r="W154" s="89"/>
      <c r="X154" s="16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</row>
    <row r="155" spans="1:62" ht="12.75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 t="s">
        <v>35</v>
      </c>
      <c r="W155" s="89"/>
      <c r="X155" s="16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</row>
    <row r="156" spans="1:62" ht="12.75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 t="s">
        <v>37</v>
      </c>
      <c r="W156" s="172"/>
      <c r="X156" s="16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</row>
    <row r="157" spans="1:62" ht="12.75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 t="s">
        <v>39</v>
      </c>
      <c r="W157" s="89"/>
      <c r="X157" s="16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</row>
    <row r="158" spans="1:62" ht="12.75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 t="s">
        <v>41</v>
      </c>
      <c r="W158" s="89"/>
      <c r="X158" s="16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</row>
    <row r="159" spans="1:62" ht="12.75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 t="s">
        <v>42</v>
      </c>
      <c r="W159" s="89"/>
      <c r="X159" s="16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</row>
    <row r="160" spans="1:62" ht="12.75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 t="s">
        <v>43</v>
      </c>
      <c r="W160" s="172"/>
      <c r="X160" s="16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</row>
    <row r="161" spans="1:62" ht="12.75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 t="s">
        <v>44</v>
      </c>
      <c r="W161" s="89"/>
      <c r="X161" s="16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</row>
    <row r="162" spans="1:62" ht="12.75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16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</row>
    <row r="163" spans="1:62" ht="12.75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>
        <v>6</v>
      </c>
      <c r="V163" s="89" t="s">
        <v>17</v>
      </c>
      <c r="W163" s="89"/>
      <c r="X163" s="16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</row>
    <row r="164" spans="1:62" ht="12.75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 t="s">
        <v>18</v>
      </c>
      <c r="W164" s="89"/>
      <c r="X164" s="16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</row>
    <row r="165" spans="1:62" ht="12.75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 t="s">
        <v>20</v>
      </c>
      <c r="W165" s="89"/>
      <c r="X165" s="16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</row>
    <row r="166" spans="1:62" ht="12.75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 t="s">
        <v>22</v>
      </c>
      <c r="W166" s="89"/>
      <c r="X166" s="16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</row>
    <row r="167" spans="1:62" ht="12.75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 t="s">
        <v>24</v>
      </c>
      <c r="W167" s="89"/>
      <c r="X167" s="16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</row>
    <row r="168" spans="1:62" ht="12.75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 t="s">
        <v>25</v>
      </c>
      <c r="W168" s="89"/>
      <c r="X168" s="16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</row>
    <row r="169" spans="1:62" ht="12.75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 t="s">
        <v>26</v>
      </c>
      <c r="W169" s="89"/>
      <c r="X169" s="16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</row>
    <row r="170" spans="1:62" ht="12.75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 t="s">
        <v>27</v>
      </c>
      <c r="W170" s="89"/>
      <c r="X170" s="16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</row>
    <row r="171" spans="1:62" ht="12.75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 t="s">
        <v>28</v>
      </c>
      <c r="W171" s="89"/>
      <c r="X171" s="16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</row>
    <row r="172" spans="1:62" ht="12.75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 t="s">
        <v>29</v>
      </c>
      <c r="W172" s="89"/>
      <c r="X172" s="16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</row>
    <row r="173" spans="1:62" ht="12.75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 t="s">
        <v>30</v>
      </c>
      <c r="W173" s="89"/>
      <c r="X173" s="16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</row>
    <row r="174" spans="1:62" ht="12.75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 t="s">
        <v>31</v>
      </c>
      <c r="W174" s="89"/>
      <c r="X174" s="16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</row>
    <row r="175" spans="1:62" ht="12.75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 t="s">
        <v>32</v>
      </c>
      <c r="W175" s="89"/>
      <c r="X175" s="16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</row>
    <row r="176" spans="1:62" ht="12.75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 t="s">
        <v>33</v>
      </c>
      <c r="W176" s="89"/>
      <c r="X176" s="16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</row>
    <row r="177" spans="1:62" ht="12.75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 t="s">
        <v>35</v>
      </c>
      <c r="W177" s="89"/>
      <c r="X177" s="16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</row>
    <row r="178" spans="1:62" ht="12.75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 t="s">
        <v>37</v>
      </c>
      <c r="W178" s="172"/>
      <c r="X178" s="16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</row>
    <row r="179" spans="1:62" ht="12.75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 t="s">
        <v>39</v>
      </c>
      <c r="W179" s="89"/>
      <c r="X179" s="16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</row>
    <row r="180" spans="1:62" ht="12.75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 t="s">
        <v>41</v>
      </c>
      <c r="W180" s="89"/>
      <c r="X180" s="16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</row>
    <row r="181" spans="1:62" ht="12.75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 t="s">
        <v>42</v>
      </c>
      <c r="W181" s="89"/>
      <c r="X181" s="16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</row>
    <row r="182" spans="1:62" ht="12.75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 t="s">
        <v>43</v>
      </c>
      <c r="W182" s="172"/>
      <c r="X182" s="16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</row>
    <row r="183" spans="1:62" ht="12.75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 t="s">
        <v>44</v>
      </c>
      <c r="W183" s="89"/>
      <c r="X183" s="16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</row>
    <row r="184" spans="1:62" ht="12.75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16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</row>
    <row r="185" spans="1:62" ht="12.75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>
        <v>7</v>
      </c>
      <c r="V185" s="89" t="s">
        <v>17</v>
      </c>
      <c r="W185" s="89"/>
      <c r="X185" s="16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</row>
    <row r="186" spans="1:62" ht="12.75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 t="s">
        <v>18</v>
      </c>
      <c r="W186" s="89"/>
      <c r="X186" s="16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</row>
    <row r="187" spans="1:62" ht="12.75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 t="s">
        <v>20</v>
      </c>
      <c r="W187" s="89"/>
      <c r="X187" s="16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</row>
    <row r="188" spans="1:62" ht="12.75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 t="s">
        <v>22</v>
      </c>
      <c r="W188" s="89"/>
      <c r="X188" s="16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</row>
    <row r="189" spans="1:62" ht="12.75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 t="s">
        <v>24</v>
      </c>
      <c r="W189" s="89"/>
      <c r="X189" s="16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</row>
    <row r="190" spans="1:62" ht="12.75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 t="s">
        <v>25</v>
      </c>
      <c r="W190" s="89"/>
      <c r="X190" s="16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</row>
    <row r="191" spans="1:62" ht="12.75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 t="s">
        <v>26</v>
      </c>
      <c r="W191" s="89"/>
      <c r="X191" s="16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</row>
    <row r="192" spans="1:62" ht="12.75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 t="s">
        <v>27</v>
      </c>
      <c r="W192" s="89"/>
      <c r="X192" s="16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</row>
    <row r="193" spans="1:62" ht="12.75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 t="s">
        <v>28</v>
      </c>
      <c r="W193" s="89"/>
      <c r="X193" s="16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</row>
    <row r="194" spans="1:62" ht="12.75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 t="s">
        <v>29</v>
      </c>
      <c r="W194" s="89"/>
      <c r="X194" s="16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</row>
    <row r="195" spans="1:62" ht="12.75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 t="s">
        <v>30</v>
      </c>
      <c r="W195" s="89"/>
      <c r="X195" s="16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</row>
    <row r="196" spans="1:62" ht="12.75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 t="s">
        <v>31</v>
      </c>
      <c r="W196" s="89"/>
      <c r="X196" s="16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</row>
    <row r="197" spans="1:62" ht="12.75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 t="s">
        <v>32</v>
      </c>
      <c r="W197" s="89"/>
      <c r="X197" s="16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</row>
    <row r="198" spans="1:62" ht="12.75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 t="s">
        <v>33</v>
      </c>
      <c r="W198" s="89"/>
      <c r="X198" s="16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</row>
    <row r="199" spans="1:62" ht="12.75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 t="s">
        <v>35</v>
      </c>
      <c r="W199" s="89"/>
      <c r="X199" s="16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</row>
    <row r="200" spans="1:62" ht="12.75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 t="s">
        <v>37</v>
      </c>
      <c r="W200" s="172"/>
      <c r="X200" s="16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</row>
    <row r="201" spans="1:62" ht="12.75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 t="s">
        <v>39</v>
      </c>
      <c r="W201" s="89"/>
      <c r="X201" s="16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</row>
    <row r="202" spans="1:62" ht="12.75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 t="s">
        <v>41</v>
      </c>
      <c r="W202" s="89"/>
      <c r="X202" s="16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</row>
    <row r="203" spans="1:62" ht="12.75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 t="s">
        <v>42</v>
      </c>
      <c r="W203" s="89"/>
      <c r="X203" s="16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</row>
    <row r="204" spans="1:62" ht="12.75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 t="s">
        <v>43</v>
      </c>
      <c r="W204" s="172"/>
      <c r="X204" s="16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</row>
    <row r="205" spans="1:62" ht="12.75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 t="s">
        <v>44</v>
      </c>
      <c r="W205" s="89"/>
      <c r="X205" s="16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</row>
    <row r="206" spans="1:62" ht="12.75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16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</row>
    <row r="207" spans="1:62" ht="12.75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>
        <v>8</v>
      </c>
      <c r="V207" s="89" t="s">
        <v>17</v>
      </c>
      <c r="W207" s="89"/>
      <c r="X207" s="16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</row>
    <row r="208" spans="1:62" ht="12.75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 t="s">
        <v>18</v>
      </c>
      <c r="W208" s="89"/>
      <c r="X208" s="16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</row>
    <row r="209" spans="1:62" ht="12.75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 t="s">
        <v>20</v>
      </c>
      <c r="W209" s="89"/>
      <c r="X209" s="16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</row>
    <row r="210" spans="1:62" ht="12.75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 t="s">
        <v>22</v>
      </c>
      <c r="W210" s="89"/>
      <c r="X210" s="16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</row>
    <row r="211" spans="1:62" ht="12.75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 t="s">
        <v>24</v>
      </c>
      <c r="W211" s="89"/>
      <c r="X211" s="16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</row>
    <row r="212" spans="1:62" ht="12.75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 t="s">
        <v>25</v>
      </c>
      <c r="W212" s="89"/>
      <c r="X212" s="16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</row>
    <row r="213" spans="1:62" ht="12.75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 t="s">
        <v>26</v>
      </c>
      <c r="W213" s="89"/>
      <c r="X213" s="16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</row>
    <row r="214" spans="1:62" ht="12.75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 t="s">
        <v>27</v>
      </c>
      <c r="W214" s="89"/>
      <c r="X214" s="16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</row>
    <row r="215" spans="1:62" ht="12.75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 t="s">
        <v>28</v>
      </c>
      <c r="W215" s="89"/>
      <c r="X215" s="16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</row>
    <row r="216" spans="1:62" ht="12.75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 t="s">
        <v>29</v>
      </c>
      <c r="W216" s="89"/>
      <c r="X216" s="16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</row>
    <row r="217" spans="1:62" ht="12.75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 t="s">
        <v>30</v>
      </c>
      <c r="W217" s="89"/>
      <c r="X217" s="16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</row>
    <row r="218" spans="1:62" ht="12.75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 t="s">
        <v>31</v>
      </c>
      <c r="W218" s="89"/>
      <c r="X218" s="16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</row>
    <row r="219" spans="1:62" ht="12.75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 t="s">
        <v>32</v>
      </c>
      <c r="W219" s="89"/>
      <c r="X219" s="16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</row>
    <row r="220" spans="1:62" ht="12.75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 t="s">
        <v>33</v>
      </c>
      <c r="W220" s="89"/>
      <c r="X220" s="16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</row>
    <row r="221" spans="1:62" ht="12.75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 t="s">
        <v>35</v>
      </c>
      <c r="W221" s="89"/>
      <c r="X221" s="16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</row>
    <row r="222" spans="1:62" ht="12.75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 t="s">
        <v>37</v>
      </c>
      <c r="W222" s="172"/>
      <c r="X222" s="16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</row>
    <row r="223" spans="1:62" ht="12.75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 t="s">
        <v>39</v>
      </c>
      <c r="W223" s="89"/>
      <c r="X223" s="16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</row>
    <row r="224" spans="1:62" ht="12.75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 t="s">
        <v>41</v>
      </c>
      <c r="W224" s="89"/>
      <c r="X224" s="16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</row>
    <row r="225" spans="1:62" ht="12.75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 t="s">
        <v>42</v>
      </c>
      <c r="W225" s="89"/>
      <c r="X225" s="16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</row>
    <row r="226" spans="1:62" ht="12.75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 t="s">
        <v>43</v>
      </c>
      <c r="W226" s="172"/>
      <c r="X226" s="16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</row>
    <row r="227" spans="1:62" ht="12.75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 t="s">
        <v>44</v>
      </c>
      <c r="W227" s="89"/>
      <c r="X227" s="16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</row>
    <row r="228" spans="1:62" ht="12.75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16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</row>
    <row r="229" spans="1:62" ht="12.75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>
        <v>9</v>
      </c>
      <c r="V229" s="89" t="s">
        <v>17</v>
      </c>
      <c r="W229" s="89"/>
      <c r="X229" s="16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</row>
    <row r="230" spans="1:62" ht="12.75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 t="s">
        <v>18</v>
      </c>
      <c r="W230" s="89"/>
      <c r="X230" s="16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</row>
    <row r="231" spans="1:62" ht="12.75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 t="s">
        <v>20</v>
      </c>
      <c r="W231" s="89"/>
      <c r="X231" s="16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</row>
    <row r="232" spans="1:62" ht="12.75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 t="s">
        <v>22</v>
      </c>
      <c r="W232" s="89"/>
      <c r="X232" s="16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</row>
    <row r="233" spans="1:62" ht="12.75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 t="s">
        <v>24</v>
      </c>
      <c r="W233" s="89"/>
      <c r="X233" s="16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</row>
    <row r="234" spans="1:62" ht="12.75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 t="s">
        <v>25</v>
      </c>
      <c r="W234" s="89"/>
      <c r="X234" s="16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</row>
    <row r="235" spans="1:62" ht="12.75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 t="s">
        <v>26</v>
      </c>
      <c r="W235" s="89"/>
      <c r="X235" s="16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</row>
    <row r="236" spans="1:62" ht="12.75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 t="s">
        <v>27</v>
      </c>
      <c r="W236" s="89"/>
      <c r="X236" s="16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</row>
    <row r="237" spans="1:62" ht="12.75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 t="s">
        <v>28</v>
      </c>
      <c r="W237" s="89"/>
      <c r="X237" s="16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</row>
    <row r="238" spans="1:62" ht="12.75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 t="s">
        <v>29</v>
      </c>
      <c r="W238" s="89"/>
      <c r="X238" s="16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</row>
    <row r="239" spans="1:62" ht="12.75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 t="s">
        <v>30</v>
      </c>
      <c r="W239" s="89"/>
      <c r="X239" s="16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</row>
    <row r="240" spans="1:62" ht="12.75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 t="s">
        <v>31</v>
      </c>
      <c r="W240" s="89"/>
      <c r="X240" s="16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</row>
    <row r="241" spans="1:62" ht="12.75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 t="s">
        <v>32</v>
      </c>
      <c r="W241" s="89"/>
      <c r="X241" s="16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</row>
    <row r="242" spans="1:62" ht="12.75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 t="s">
        <v>33</v>
      </c>
      <c r="W242" s="89"/>
      <c r="X242" s="16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</row>
    <row r="243" spans="1:62" ht="12.75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 t="s">
        <v>35</v>
      </c>
      <c r="W243" s="89"/>
      <c r="X243" s="16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</row>
    <row r="244" spans="1:62" ht="12.75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 t="s">
        <v>37</v>
      </c>
      <c r="W244" s="172"/>
      <c r="X244" s="16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</row>
    <row r="245" spans="1:62" ht="12.75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 t="s">
        <v>39</v>
      </c>
      <c r="W245" s="89"/>
      <c r="X245" s="16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</row>
    <row r="246" spans="1:62" ht="12.75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 t="s">
        <v>41</v>
      </c>
      <c r="W246" s="89"/>
      <c r="X246" s="16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</row>
    <row r="247" spans="1:62" ht="12.75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 t="s">
        <v>42</v>
      </c>
      <c r="W247" s="89"/>
      <c r="X247" s="16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</row>
    <row r="248" spans="1:62" ht="12.75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 t="s">
        <v>43</v>
      </c>
      <c r="W248" s="172"/>
      <c r="X248" s="16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</row>
    <row r="249" spans="1:62" ht="12.75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 t="s">
        <v>44</v>
      </c>
      <c r="W249" s="89"/>
      <c r="X249" s="16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</row>
    <row r="250" spans="1:62" ht="12.75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16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</row>
    <row r="251" spans="1:62" ht="12.75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>
        <v>10</v>
      </c>
      <c r="V251" s="89" t="s">
        <v>17</v>
      </c>
      <c r="W251" s="89"/>
      <c r="X251" s="16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</row>
    <row r="252" spans="1:62" ht="12.75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 t="s">
        <v>18</v>
      </c>
      <c r="W252" s="89"/>
      <c r="X252" s="16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</row>
    <row r="253" spans="1:62" ht="12.75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 t="s">
        <v>20</v>
      </c>
      <c r="W253" s="89"/>
      <c r="X253" s="16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</row>
    <row r="254" spans="1:62" ht="12.75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 t="s">
        <v>22</v>
      </c>
      <c r="W254" s="89"/>
      <c r="X254" s="16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</row>
    <row r="255" spans="1:62" ht="12.75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 t="s">
        <v>24</v>
      </c>
      <c r="W255" s="89"/>
      <c r="X255" s="16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</row>
    <row r="256" spans="1:62" ht="12.75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 t="s">
        <v>25</v>
      </c>
      <c r="W256" s="89"/>
      <c r="X256" s="16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</row>
    <row r="257" spans="1:62" ht="12.75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 t="s">
        <v>26</v>
      </c>
      <c r="W257" s="89"/>
      <c r="X257" s="16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</row>
    <row r="258" spans="1:62" ht="12.75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 t="s">
        <v>27</v>
      </c>
      <c r="W258" s="89"/>
      <c r="X258" s="16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</row>
    <row r="259" spans="1:62" ht="12.75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 t="s">
        <v>28</v>
      </c>
      <c r="W259" s="89"/>
      <c r="X259" s="16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</row>
    <row r="260" spans="1:62" ht="12.75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 t="s">
        <v>29</v>
      </c>
      <c r="W260" s="89"/>
      <c r="X260" s="16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</row>
    <row r="261" spans="1:62" ht="12.75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 t="s">
        <v>30</v>
      </c>
      <c r="W261" s="89"/>
      <c r="X261" s="16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</row>
    <row r="262" spans="1:62" ht="12.75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 t="s">
        <v>31</v>
      </c>
      <c r="W262" s="89"/>
      <c r="X262" s="16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</row>
    <row r="263" spans="1:62" ht="12.75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 t="s">
        <v>32</v>
      </c>
      <c r="W263" s="89"/>
      <c r="X263" s="16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</row>
    <row r="264" spans="1:62" ht="12.75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 t="s">
        <v>33</v>
      </c>
      <c r="W264" s="89"/>
      <c r="X264" s="16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</row>
    <row r="265" spans="1:62" ht="12.75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 t="s">
        <v>35</v>
      </c>
      <c r="W265" s="89"/>
      <c r="X265" s="16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</row>
    <row r="266" spans="1:62" ht="12.75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 t="s">
        <v>37</v>
      </c>
      <c r="W266" s="172"/>
      <c r="X266" s="16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</row>
    <row r="267" spans="1:62" ht="12.75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 t="s">
        <v>39</v>
      </c>
      <c r="W267" s="89"/>
      <c r="X267" s="16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</row>
    <row r="268" spans="1:62" ht="12.75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 t="s">
        <v>41</v>
      </c>
      <c r="W268" s="89"/>
      <c r="X268" s="16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</row>
    <row r="269" spans="1:62" ht="12.75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 t="s">
        <v>42</v>
      </c>
      <c r="W269" s="89"/>
      <c r="X269" s="16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</row>
    <row r="270" spans="1:62" ht="12.75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 t="s">
        <v>43</v>
      </c>
      <c r="W270" s="172"/>
      <c r="X270" s="16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</row>
    <row r="271" spans="1:62" ht="12.75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 t="s">
        <v>44</v>
      </c>
      <c r="W271" s="89"/>
      <c r="X271" s="16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</row>
    <row r="272" spans="1:62" ht="12.75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16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</row>
    <row r="273" spans="1:62" ht="12.75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>
        <v>11</v>
      </c>
      <c r="V273" s="89" t="s">
        <v>17</v>
      </c>
      <c r="W273" s="89"/>
      <c r="X273" s="16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</row>
    <row r="274" spans="1:62" ht="12.75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 t="s">
        <v>18</v>
      </c>
      <c r="W274" s="89"/>
      <c r="X274" s="16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</row>
    <row r="275" spans="1:62" ht="12.75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 t="s">
        <v>20</v>
      </c>
      <c r="W275" s="89"/>
      <c r="X275" s="16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</row>
    <row r="276" spans="1:62" ht="12.75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 t="s">
        <v>22</v>
      </c>
      <c r="W276" s="89"/>
      <c r="X276" s="16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</row>
    <row r="277" spans="1:62" ht="12.75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 t="s">
        <v>24</v>
      </c>
      <c r="W277" s="89"/>
      <c r="X277" s="16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</row>
    <row r="278" spans="1:62" ht="12.75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 t="s">
        <v>25</v>
      </c>
      <c r="W278" s="89"/>
      <c r="X278" s="16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</row>
    <row r="279" spans="1:62" ht="12.75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 t="s">
        <v>26</v>
      </c>
      <c r="W279" s="89"/>
      <c r="X279" s="16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</row>
    <row r="280" spans="1:62" ht="12.75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 t="s">
        <v>27</v>
      </c>
      <c r="W280" s="89"/>
      <c r="X280" s="16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</row>
    <row r="281" spans="1:62" ht="12.75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 t="s">
        <v>28</v>
      </c>
      <c r="W281" s="89"/>
      <c r="X281" s="16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</row>
    <row r="282" spans="1:62" ht="12.75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 t="s">
        <v>29</v>
      </c>
      <c r="W282" s="89"/>
      <c r="X282" s="16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</row>
    <row r="283" spans="1:62" ht="12.75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 t="s">
        <v>30</v>
      </c>
      <c r="W283" s="89"/>
      <c r="X283" s="16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</row>
    <row r="284" spans="1:62" ht="12.75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 t="s">
        <v>31</v>
      </c>
      <c r="W284" s="89"/>
      <c r="X284" s="16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</row>
    <row r="285" spans="1:62" ht="12.75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 t="s">
        <v>32</v>
      </c>
      <c r="W285" s="89"/>
      <c r="X285" s="16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</row>
    <row r="286" spans="1:62" ht="12.75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 t="s">
        <v>33</v>
      </c>
      <c r="W286" s="89"/>
      <c r="X286" s="16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</row>
    <row r="287" spans="1:62" ht="12.75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 t="s">
        <v>35</v>
      </c>
      <c r="W287" s="89"/>
      <c r="X287" s="16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</row>
    <row r="288" spans="1:62" ht="12.75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 t="s">
        <v>37</v>
      </c>
      <c r="W288" s="172"/>
      <c r="X288" s="16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</row>
    <row r="289" spans="1:62" ht="12.75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 t="s">
        <v>39</v>
      </c>
      <c r="W289" s="89"/>
      <c r="X289" s="16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</row>
    <row r="290" spans="1:62" ht="12.75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 t="s">
        <v>41</v>
      </c>
      <c r="W290" s="89"/>
      <c r="X290" s="16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</row>
    <row r="291" spans="1:62" ht="12.75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 t="s">
        <v>42</v>
      </c>
      <c r="W291" s="89"/>
      <c r="X291" s="16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</row>
    <row r="292" spans="1:62" ht="12.75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 t="s">
        <v>43</v>
      </c>
      <c r="W292" s="172"/>
      <c r="X292" s="16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</row>
    <row r="293" spans="1:62" ht="12.75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 t="s">
        <v>44</v>
      </c>
      <c r="W293" s="89"/>
      <c r="X293" s="16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</row>
    <row r="294" spans="1:62" ht="12.75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16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</row>
    <row r="295" spans="1:62" ht="12.75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>
        <v>12</v>
      </c>
      <c r="V295" s="89" t="s">
        <v>17</v>
      </c>
      <c r="W295" s="89"/>
      <c r="X295" s="16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</row>
    <row r="296" spans="1:62" ht="12.75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 t="s">
        <v>18</v>
      </c>
      <c r="W296" s="89"/>
      <c r="X296" s="16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</row>
    <row r="297" spans="1:62" ht="12.75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 t="s">
        <v>20</v>
      </c>
      <c r="W297" s="89"/>
      <c r="X297" s="16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</row>
    <row r="298" spans="1:62" ht="12.75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 t="s">
        <v>22</v>
      </c>
      <c r="W298" s="89"/>
      <c r="X298" s="16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</row>
    <row r="299" spans="1:62" ht="12.75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 t="s">
        <v>24</v>
      </c>
      <c r="W299" s="89"/>
      <c r="X299" s="16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</row>
    <row r="300" spans="1:62" ht="12.75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 t="s">
        <v>25</v>
      </c>
      <c r="W300" s="89"/>
      <c r="X300" s="16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</row>
    <row r="301" spans="1:62" ht="12.75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 t="s">
        <v>26</v>
      </c>
      <c r="W301" s="89"/>
      <c r="X301" s="16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</row>
    <row r="302" spans="1:62" ht="12.75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 t="s">
        <v>27</v>
      </c>
      <c r="W302" s="89"/>
      <c r="X302" s="16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</row>
    <row r="303" spans="1:62" ht="12.75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 t="s">
        <v>28</v>
      </c>
      <c r="W303" s="89"/>
      <c r="X303" s="16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</row>
    <row r="304" spans="1:62" ht="12.75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 t="s">
        <v>29</v>
      </c>
      <c r="W304" s="89"/>
      <c r="X304" s="16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</row>
    <row r="305" spans="1:62" ht="12.75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 t="s">
        <v>30</v>
      </c>
      <c r="W305" s="89"/>
      <c r="X305" s="16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</row>
    <row r="306" spans="1:62" ht="12.75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 t="s">
        <v>31</v>
      </c>
      <c r="W306" s="89"/>
      <c r="X306" s="16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</row>
    <row r="307" spans="1:62" ht="12.75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 t="s">
        <v>32</v>
      </c>
      <c r="W307" s="89"/>
      <c r="X307" s="16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</row>
    <row r="308" spans="1:62" ht="12.75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 t="s">
        <v>33</v>
      </c>
      <c r="W308" s="89"/>
      <c r="X308" s="16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</row>
    <row r="309" spans="1:62" ht="12.75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 t="s">
        <v>35</v>
      </c>
      <c r="W309" s="89"/>
      <c r="X309" s="16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</row>
    <row r="310" spans="1:62" ht="12.75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 t="s">
        <v>37</v>
      </c>
      <c r="W310" s="172"/>
      <c r="X310" s="16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</row>
    <row r="311" spans="1:62" ht="12.75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 t="s">
        <v>39</v>
      </c>
      <c r="W311" s="89"/>
      <c r="X311" s="16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</row>
    <row r="312" spans="1:62" ht="12.75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 t="s">
        <v>41</v>
      </c>
      <c r="W312" s="89"/>
      <c r="X312" s="16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</row>
    <row r="313" spans="1:62" ht="12.75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 t="s">
        <v>42</v>
      </c>
      <c r="W313" s="89"/>
      <c r="X313" s="16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</row>
    <row r="314" spans="1:62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 t="s">
        <v>43</v>
      </c>
      <c r="W314" s="172"/>
      <c r="X314" s="16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</row>
    <row r="315" spans="1:62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 t="s">
        <v>44</v>
      </c>
      <c r="W315" s="89"/>
      <c r="X315" s="16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</row>
    <row r="316" spans="1:62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16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</row>
    <row r="317" spans="1:62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>
        <v>13</v>
      </c>
      <c r="V317" s="89" t="s">
        <v>17</v>
      </c>
      <c r="W317" s="89"/>
      <c r="X317" s="16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</row>
    <row r="318" spans="1:62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 t="s">
        <v>18</v>
      </c>
      <c r="W318" s="89"/>
      <c r="X318" s="16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</row>
    <row r="319" spans="1:62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 t="s">
        <v>20</v>
      </c>
      <c r="W319" s="89"/>
      <c r="X319" s="16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</row>
    <row r="320" spans="1:62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 t="s">
        <v>22</v>
      </c>
      <c r="W320" s="89"/>
      <c r="X320" s="16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</row>
    <row r="321" spans="1:62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 t="s">
        <v>24</v>
      </c>
      <c r="W321" s="89"/>
      <c r="X321" s="16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</row>
    <row r="322" spans="1:62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 t="s">
        <v>25</v>
      </c>
      <c r="W322" s="89"/>
      <c r="X322" s="16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</row>
    <row r="323" spans="1:62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 t="s">
        <v>26</v>
      </c>
      <c r="W323" s="89"/>
      <c r="X323" s="16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</row>
    <row r="324" spans="1:62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 t="s">
        <v>27</v>
      </c>
      <c r="W324" s="89"/>
      <c r="X324" s="16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</row>
    <row r="325" spans="1:62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 t="s">
        <v>28</v>
      </c>
      <c r="W325" s="89"/>
      <c r="X325" s="16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</row>
    <row r="326" spans="1:62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 t="s">
        <v>29</v>
      </c>
      <c r="W326" s="89"/>
      <c r="X326" s="16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</row>
    <row r="327" spans="1:62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 t="s">
        <v>30</v>
      </c>
      <c r="W327" s="89"/>
      <c r="X327" s="16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</row>
    <row r="328" spans="1:62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 t="s">
        <v>31</v>
      </c>
      <c r="W328" s="89"/>
      <c r="X328" s="16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</row>
    <row r="329" spans="1:62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 t="s">
        <v>32</v>
      </c>
      <c r="W329" s="89"/>
      <c r="X329" s="16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</row>
    <row r="330" spans="1:62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 t="s">
        <v>33</v>
      </c>
      <c r="W330" s="89"/>
      <c r="X330" s="16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</row>
    <row r="331" spans="1:62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 t="s">
        <v>35</v>
      </c>
      <c r="W331" s="89"/>
      <c r="X331" s="16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</row>
    <row r="332" spans="1:62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 t="s">
        <v>37</v>
      </c>
      <c r="W332" s="172"/>
      <c r="X332" s="16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</row>
    <row r="333" spans="1:62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 t="s">
        <v>39</v>
      </c>
      <c r="W333" s="89"/>
      <c r="X333" s="16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</row>
    <row r="334" spans="1:62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 t="s">
        <v>41</v>
      </c>
      <c r="W334" s="89"/>
      <c r="X334" s="16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</row>
    <row r="335" spans="1:62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 t="s">
        <v>42</v>
      </c>
      <c r="W335" s="89"/>
      <c r="X335" s="16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</row>
    <row r="336" spans="1:62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 t="s">
        <v>43</v>
      </c>
      <c r="W336" s="172"/>
      <c r="X336" s="16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</row>
    <row r="337" spans="1:62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 t="s">
        <v>44</v>
      </c>
      <c r="W337" s="89"/>
      <c r="X337" s="16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</row>
    <row r="338" spans="1:62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16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</row>
    <row r="339" spans="1:62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>
        <v>14</v>
      </c>
      <c r="V339" s="89" t="s">
        <v>17</v>
      </c>
      <c r="W339" s="89"/>
      <c r="X339" s="16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</row>
    <row r="340" spans="1:62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 t="s">
        <v>18</v>
      </c>
      <c r="W340" s="89"/>
      <c r="X340" s="16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</row>
    <row r="341" spans="1:62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 t="s">
        <v>20</v>
      </c>
      <c r="W341" s="89"/>
      <c r="X341" s="16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</row>
    <row r="342" spans="1:62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 t="s">
        <v>22</v>
      </c>
      <c r="W342" s="89"/>
      <c r="X342" s="16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</row>
    <row r="343" spans="1:62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 t="s">
        <v>24</v>
      </c>
      <c r="W343" s="89"/>
      <c r="X343" s="16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</row>
    <row r="344" spans="1:62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 t="s">
        <v>25</v>
      </c>
      <c r="W344" s="89"/>
      <c r="X344" s="16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</row>
    <row r="345" spans="1:62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 t="s">
        <v>26</v>
      </c>
      <c r="W345" s="89"/>
      <c r="X345" s="16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</row>
    <row r="346" spans="1:62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 t="s">
        <v>27</v>
      </c>
      <c r="W346" s="89"/>
      <c r="X346" s="16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</row>
    <row r="347" spans="1:62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 t="s">
        <v>28</v>
      </c>
      <c r="W347" s="89"/>
      <c r="X347" s="16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</row>
    <row r="348" spans="1:62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 t="s">
        <v>29</v>
      </c>
      <c r="W348" s="89"/>
      <c r="X348" s="16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</row>
    <row r="349" spans="1:62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 t="s">
        <v>30</v>
      </c>
      <c r="W349" s="89"/>
      <c r="X349" s="16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</row>
    <row r="350" spans="1:62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 t="s">
        <v>31</v>
      </c>
      <c r="W350" s="89"/>
      <c r="X350" s="16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</row>
    <row r="351" spans="1:62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 t="s">
        <v>32</v>
      </c>
      <c r="W351" s="89"/>
      <c r="X351" s="16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</row>
    <row r="352" spans="1:62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 t="s">
        <v>33</v>
      </c>
      <c r="W352" s="89"/>
      <c r="X352" s="16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</row>
    <row r="353" spans="1:62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 t="s">
        <v>35</v>
      </c>
      <c r="W353" s="89"/>
      <c r="X353" s="16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</row>
    <row r="354" spans="1:62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 t="s">
        <v>37</v>
      </c>
      <c r="W354" s="172"/>
      <c r="X354" s="16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</row>
    <row r="355" spans="1:62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 t="s">
        <v>39</v>
      </c>
      <c r="W355" s="89"/>
      <c r="X355" s="16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</row>
    <row r="356" spans="1:62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 t="s">
        <v>41</v>
      </c>
      <c r="W356" s="89"/>
      <c r="X356" s="16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</row>
    <row r="357" spans="1:62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 t="s">
        <v>42</v>
      </c>
      <c r="W357" s="89"/>
      <c r="X357" s="16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</row>
    <row r="358" spans="1:62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 t="s">
        <v>43</v>
      </c>
      <c r="W358" s="172"/>
      <c r="X358" s="16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</row>
    <row r="359" spans="1:62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 t="s">
        <v>44</v>
      </c>
      <c r="W359" s="89"/>
      <c r="X359" s="16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</row>
    <row r="360" spans="1:62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16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</row>
    <row r="361" spans="1:62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>
        <v>15</v>
      </c>
      <c r="V361" s="89" t="s">
        <v>17</v>
      </c>
      <c r="W361" s="89"/>
      <c r="X361" s="16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</row>
    <row r="362" spans="1:62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 t="s">
        <v>18</v>
      </c>
      <c r="W362" s="89"/>
      <c r="X362" s="16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</row>
    <row r="363" spans="1:62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 t="s">
        <v>20</v>
      </c>
      <c r="W363" s="89"/>
      <c r="X363" s="16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</row>
    <row r="364" spans="1:62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 t="s">
        <v>22</v>
      </c>
      <c r="W364" s="89"/>
      <c r="X364" s="16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</row>
    <row r="365" spans="1:62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 t="s">
        <v>24</v>
      </c>
      <c r="W365" s="89"/>
      <c r="X365" s="16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</row>
    <row r="366" spans="1:62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 t="s">
        <v>25</v>
      </c>
      <c r="W366" s="89"/>
      <c r="X366" s="16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</row>
    <row r="367" spans="1:62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 t="s">
        <v>26</v>
      </c>
      <c r="W367" s="89"/>
      <c r="X367" s="16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</row>
    <row r="368" spans="1:62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 t="s">
        <v>27</v>
      </c>
      <c r="W368" s="89"/>
      <c r="X368" s="16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</row>
    <row r="369" spans="1:62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 t="s">
        <v>28</v>
      </c>
      <c r="W369" s="89"/>
      <c r="X369" s="16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</row>
    <row r="370" spans="1:62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 t="s">
        <v>29</v>
      </c>
      <c r="W370" s="89"/>
      <c r="X370" s="16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</row>
    <row r="371" spans="1:62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 t="s">
        <v>30</v>
      </c>
      <c r="W371" s="89"/>
      <c r="X371" s="16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</row>
    <row r="372" spans="1:62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 t="s">
        <v>31</v>
      </c>
      <c r="W372" s="89"/>
      <c r="X372" s="16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</row>
    <row r="373" spans="1:62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 t="s">
        <v>32</v>
      </c>
      <c r="W373" s="89"/>
      <c r="X373" s="16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</row>
    <row r="374" spans="1:62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 t="s">
        <v>33</v>
      </c>
      <c r="W374" s="89"/>
      <c r="X374" s="16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</row>
    <row r="375" spans="1:62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 t="s">
        <v>35</v>
      </c>
      <c r="W375" s="89"/>
      <c r="X375" s="16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</row>
    <row r="376" spans="1:62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 t="s">
        <v>37</v>
      </c>
      <c r="W376" s="172"/>
      <c r="X376" s="16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</row>
    <row r="377" spans="1:62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 t="s">
        <v>39</v>
      </c>
      <c r="W377" s="89"/>
      <c r="X377" s="16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</row>
    <row r="378" spans="1:62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 t="s">
        <v>41</v>
      </c>
      <c r="W378" s="89"/>
      <c r="X378" s="16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</row>
    <row r="379" spans="1:62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 t="s">
        <v>42</v>
      </c>
      <c r="W379" s="89"/>
      <c r="X379" s="16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</row>
    <row r="380" spans="1:62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 t="s">
        <v>43</v>
      </c>
      <c r="W380" s="172"/>
      <c r="X380" s="16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</row>
    <row r="381" spans="1:62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 t="s">
        <v>44</v>
      </c>
      <c r="W381" s="89"/>
      <c r="X381" s="16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</row>
    <row r="382" spans="1:62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16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</row>
    <row r="383" spans="1:62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>
        <v>16</v>
      </c>
      <c r="V383" s="89" t="s">
        <v>17</v>
      </c>
      <c r="W383" s="89"/>
      <c r="X383" s="16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</row>
    <row r="384" spans="1:62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 t="s">
        <v>18</v>
      </c>
      <c r="W384" s="89"/>
      <c r="X384" s="16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</row>
    <row r="385" spans="1:62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 t="s">
        <v>20</v>
      </c>
      <c r="W385" s="89"/>
      <c r="X385" s="16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</row>
    <row r="386" spans="1:62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 t="s">
        <v>22</v>
      </c>
      <c r="W386" s="89"/>
      <c r="X386" s="16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</row>
    <row r="387" spans="1:62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 t="s">
        <v>24</v>
      </c>
      <c r="W387" s="89"/>
      <c r="X387" s="16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</row>
    <row r="388" spans="1:62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 t="s">
        <v>25</v>
      </c>
      <c r="W388" s="89"/>
      <c r="X388" s="16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</row>
    <row r="389" spans="1:62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 t="s">
        <v>26</v>
      </c>
      <c r="W389" s="89"/>
      <c r="X389" s="16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</row>
    <row r="390" spans="1:62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 t="s">
        <v>27</v>
      </c>
      <c r="W390" s="89"/>
      <c r="X390" s="16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</row>
    <row r="391" spans="1:62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 t="s">
        <v>28</v>
      </c>
      <c r="W391" s="89"/>
      <c r="X391" s="16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</row>
    <row r="392" spans="1:62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 t="s">
        <v>29</v>
      </c>
      <c r="W392" s="89"/>
      <c r="X392" s="16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</row>
    <row r="393" spans="1:62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 t="s">
        <v>30</v>
      </c>
      <c r="W393" s="89"/>
      <c r="X393" s="16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</row>
    <row r="394" spans="1:62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 t="s">
        <v>31</v>
      </c>
      <c r="W394" s="89"/>
      <c r="X394" s="16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</row>
    <row r="395" spans="1:62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 t="s">
        <v>32</v>
      </c>
      <c r="W395" s="89"/>
      <c r="X395" s="16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</row>
    <row r="396" spans="1:62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 t="s">
        <v>33</v>
      </c>
      <c r="W396" s="89"/>
      <c r="X396" s="16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</row>
    <row r="397" spans="1:62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 t="s">
        <v>35</v>
      </c>
      <c r="W397" s="89"/>
      <c r="X397" s="16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</row>
    <row r="398" spans="1:62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 t="s">
        <v>37</v>
      </c>
      <c r="W398" s="172"/>
      <c r="X398" s="16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</row>
    <row r="399" spans="1:62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 t="s">
        <v>39</v>
      </c>
      <c r="W399" s="89"/>
      <c r="X399" s="16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</row>
    <row r="400" spans="1:62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 t="s">
        <v>41</v>
      </c>
      <c r="W400" s="89"/>
      <c r="X400" s="16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</row>
    <row r="401" spans="1:62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 t="s">
        <v>42</v>
      </c>
      <c r="W401" s="89"/>
      <c r="X401" s="16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</row>
    <row r="402" spans="1:62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 t="s">
        <v>43</v>
      </c>
      <c r="W402" s="172"/>
      <c r="X402" s="16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</row>
    <row r="403" spans="1:62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 t="s">
        <v>44</v>
      </c>
      <c r="W403" s="89"/>
      <c r="X403" s="16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</row>
    <row r="404" spans="1:62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16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</row>
    <row r="405" spans="1:62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>
        <v>17</v>
      </c>
      <c r="V405" s="89" t="s">
        <v>17</v>
      </c>
      <c r="W405" s="89"/>
      <c r="X405" s="16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</row>
    <row r="406" spans="1:62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 t="s">
        <v>18</v>
      </c>
      <c r="W406" s="89"/>
      <c r="X406" s="16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</row>
    <row r="407" spans="1:62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 t="s">
        <v>20</v>
      </c>
      <c r="W407" s="89"/>
      <c r="X407" s="16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</row>
    <row r="408" spans="1:62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 t="s">
        <v>22</v>
      </c>
      <c r="W408" s="89"/>
      <c r="X408" s="16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</row>
    <row r="409" spans="1:62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 t="s">
        <v>24</v>
      </c>
      <c r="W409" s="89"/>
      <c r="X409" s="16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</row>
    <row r="410" spans="1:62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 t="s">
        <v>25</v>
      </c>
      <c r="W410" s="89"/>
      <c r="X410" s="16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</row>
    <row r="411" spans="1:62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 t="s">
        <v>26</v>
      </c>
      <c r="W411" s="89"/>
      <c r="X411" s="16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</row>
    <row r="412" spans="1:62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 t="s">
        <v>27</v>
      </c>
      <c r="W412" s="89"/>
      <c r="X412" s="16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</row>
    <row r="413" spans="1:62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 t="s">
        <v>28</v>
      </c>
      <c r="W413" s="89"/>
      <c r="X413" s="16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</row>
    <row r="414" spans="1:62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 t="s">
        <v>29</v>
      </c>
      <c r="W414" s="89"/>
      <c r="X414" s="16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</row>
    <row r="415" spans="1:62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 t="s">
        <v>30</v>
      </c>
      <c r="W415" s="89"/>
      <c r="X415" s="16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</row>
    <row r="416" spans="1:62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 t="s">
        <v>31</v>
      </c>
      <c r="W416" s="89"/>
      <c r="X416" s="16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</row>
    <row r="417" spans="1:62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 t="s">
        <v>32</v>
      </c>
      <c r="W417" s="89"/>
      <c r="X417" s="16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</row>
    <row r="418" spans="1:62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 t="s">
        <v>33</v>
      </c>
      <c r="W418" s="89"/>
      <c r="X418" s="16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</row>
    <row r="419" spans="1:62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 t="s">
        <v>35</v>
      </c>
      <c r="W419" s="89"/>
      <c r="X419" s="16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</row>
    <row r="420" spans="1:62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 t="s">
        <v>37</v>
      </c>
      <c r="W420" s="172"/>
      <c r="X420" s="16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</row>
    <row r="421" spans="1:62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 t="s">
        <v>39</v>
      </c>
      <c r="W421" s="89"/>
      <c r="X421" s="16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</row>
    <row r="422" spans="1:62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 t="s">
        <v>41</v>
      </c>
      <c r="W422" s="89"/>
      <c r="X422" s="16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</row>
    <row r="423" spans="1:62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 t="s">
        <v>42</v>
      </c>
      <c r="W423" s="89"/>
      <c r="X423" s="16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</row>
    <row r="424" spans="1:62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 t="s">
        <v>43</v>
      </c>
      <c r="W424" s="172"/>
      <c r="X424" s="16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</row>
    <row r="425" spans="1:62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 t="s">
        <v>44</v>
      </c>
      <c r="W425" s="89"/>
      <c r="X425" s="16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</row>
    <row r="426" spans="1:62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16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</row>
    <row r="427" spans="1:62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>
        <v>18</v>
      </c>
      <c r="V427" s="89" t="s">
        <v>17</v>
      </c>
      <c r="W427" s="89"/>
      <c r="X427" s="16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</row>
    <row r="428" spans="1:62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 t="s">
        <v>18</v>
      </c>
      <c r="W428" s="89"/>
      <c r="X428" s="16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</row>
    <row r="429" spans="1:62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 t="s">
        <v>20</v>
      </c>
      <c r="W429" s="89"/>
      <c r="X429" s="16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</row>
    <row r="430" spans="1:62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 t="s">
        <v>22</v>
      </c>
      <c r="W430" s="89"/>
      <c r="X430" s="16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</row>
    <row r="431" spans="1:62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 t="s">
        <v>24</v>
      </c>
      <c r="W431" s="89"/>
      <c r="X431" s="16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</row>
    <row r="432" spans="1:62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 t="s">
        <v>25</v>
      </c>
      <c r="W432" s="89"/>
      <c r="X432" s="16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</row>
    <row r="433" spans="1:62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 t="s">
        <v>26</v>
      </c>
      <c r="W433" s="89"/>
      <c r="X433" s="16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</row>
    <row r="434" spans="1:62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 t="s">
        <v>27</v>
      </c>
      <c r="W434" s="89"/>
      <c r="X434" s="16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</row>
    <row r="435" spans="1:62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 t="s">
        <v>28</v>
      </c>
      <c r="W435" s="89"/>
      <c r="X435" s="16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</row>
    <row r="436" spans="1:62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 t="s">
        <v>29</v>
      </c>
      <c r="W436" s="89"/>
      <c r="X436" s="16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</row>
    <row r="437" spans="1:62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 t="s">
        <v>30</v>
      </c>
      <c r="W437" s="89"/>
      <c r="X437" s="16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</row>
    <row r="438" spans="1:62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 t="s">
        <v>31</v>
      </c>
      <c r="W438" s="89"/>
      <c r="X438" s="16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</row>
    <row r="439" spans="1:62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 t="s">
        <v>32</v>
      </c>
      <c r="W439" s="89"/>
      <c r="X439" s="16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</row>
    <row r="440" spans="1:62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 t="s">
        <v>33</v>
      </c>
      <c r="W440" s="89"/>
      <c r="X440" s="16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</row>
    <row r="441" spans="1:62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 t="s">
        <v>35</v>
      </c>
      <c r="W441" s="89"/>
      <c r="X441" s="16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</row>
    <row r="442" spans="1:62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 t="s">
        <v>37</v>
      </c>
      <c r="W442" s="172"/>
      <c r="X442" s="16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</row>
    <row r="443" spans="1:62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 t="s">
        <v>39</v>
      </c>
      <c r="W443" s="89"/>
      <c r="X443" s="16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</row>
    <row r="444" spans="1:62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 t="s">
        <v>41</v>
      </c>
      <c r="W444" s="89"/>
      <c r="X444" s="16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</row>
    <row r="445" spans="1:62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 t="s">
        <v>42</v>
      </c>
      <c r="W445" s="89"/>
      <c r="X445" s="16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</row>
    <row r="446" spans="1:62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 t="s">
        <v>43</v>
      </c>
      <c r="W446" s="172"/>
      <c r="X446" s="16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</row>
    <row r="447" spans="1:62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 t="s">
        <v>44</v>
      </c>
      <c r="W447" s="89"/>
      <c r="X447" s="16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</row>
    <row r="448" spans="1:62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16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</row>
    <row r="449" spans="1:62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>
        <v>19</v>
      </c>
      <c r="V449" s="89" t="s">
        <v>17</v>
      </c>
      <c r="W449" s="89"/>
      <c r="X449" s="16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</row>
    <row r="450" spans="1:62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 t="s">
        <v>18</v>
      </c>
      <c r="W450" s="89"/>
      <c r="X450" s="16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</row>
    <row r="451" spans="1:62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 t="s">
        <v>20</v>
      </c>
      <c r="W451" s="89"/>
      <c r="X451" s="16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</row>
    <row r="452" spans="1:62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 t="s">
        <v>22</v>
      </c>
      <c r="W452" s="89"/>
      <c r="X452" s="16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</row>
    <row r="453" spans="1:62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 t="s">
        <v>24</v>
      </c>
      <c r="W453" s="89"/>
      <c r="X453" s="16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</row>
    <row r="454" spans="1:62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 t="s">
        <v>25</v>
      </c>
      <c r="W454" s="89"/>
      <c r="X454" s="16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</row>
    <row r="455" spans="1:62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 t="s">
        <v>26</v>
      </c>
      <c r="W455" s="89"/>
      <c r="X455" s="16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</row>
    <row r="456" spans="1:62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 t="s">
        <v>27</v>
      </c>
      <c r="W456" s="89"/>
      <c r="X456" s="16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</row>
    <row r="457" spans="1:62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 t="s">
        <v>28</v>
      </c>
      <c r="W457" s="89"/>
      <c r="X457" s="16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</row>
    <row r="458" spans="1:62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 t="s">
        <v>29</v>
      </c>
      <c r="W458" s="89"/>
      <c r="X458" s="16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</row>
    <row r="459" spans="1:62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 t="s">
        <v>30</v>
      </c>
      <c r="W459" s="89"/>
      <c r="X459" s="16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</row>
    <row r="460" spans="1:62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 t="s">
        <v>31</v>
      </c>
      <c r="W460" s="89"/>
      <c r="X460" s="16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</row>
    <row r="461" spans="1:62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 t="s">
        <v>32</v>
      </c>
      <c r="W461" s="89"/>
      <c r="X461" s="16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</row>
    <row r="462" spans="1:62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 t="s">
        <v>33</v>
      </c>
      <c r="W462" s="89"/>
      <c r="X462" s="16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</row>
    <row r="463" spans="1:62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 t="s">
        <v>35</v>
      </c>
      <c r="W463" s="89"/>
      <c r="X463" s="16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</row>
    <row r="464" spans="1:62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 t="s">
        <v>37</v>
      </c>
      <c r="W464" s="172"/>
      <c r="X464" s="16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</row>
    <row r="465" spans="1:62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 t="s">
        <v>39</v>
      </c>
      <c r="W465" s="89"/>
      <c r="X465" s="16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</row>
    <row r="466" spans="1:62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 t="s">
        <v>41</v>
      </c>
      <c r="W466" s="89"/>
      <c r="X466" s="16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</row>
    <row r="467" spans="1:62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 t="s">
        <v>42</v>
      </c>
      <c r="W467" s="89"/>
      <c r="X467" s="16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</row>
    <row r="468" spans="1:62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 t="s">
        <v>43</v>
      </c>
      <c r="W468" s="172"/>
      <c r="X468" s="16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</row>
    <row r="469" spans="1:62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 t="s">
        <v>44</v>
      </c>
      <c r="W469" s="89"/>
      <c r="X469" s="16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</row>
    <row r="470" spans="1:62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16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</row>
    <row r="471" spans="1:62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>
        <v>20</v>
      </c>
      <c r="V471" s="89" t="s">
        <v>17</v>
      </c>
      <c r="W471" s="89"/>
      <c r="X471" s="16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</row>
    <row r="472" spans="1:62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 t="s">
        <v>18</v>
      </c>
      <c r="W472" s="89"/>
      <c r="X472" s="16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</row>
    <row r="473" spans="1:62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 t="s">
        <v>20</v>
      </c>
      <c r="W473" s="89"/>
      <c r="X473" s="16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</row>
    <row r="474" spans="1:62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 t="s">
        <v>22</v>
      </c>
      <c r="W474" s="89"/>
      <c r="X474" s="16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</row>
    <row r="475" spans="1:62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 t="s">
        <v>24</v>
      </c>
      <c r="W475" s="89"/>
      <c r="X475" s="16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</row>
    <row r="476" spans="1:62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 t="s">
        <v>25</v>
      </c>
      <c r="W476" s="89"/>
      <c r="X476" s="16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</row>
    <row r="477" spans="1:62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 t="s">
        <v>26</v>
      </c>
      <c r="W477" s="89"/>
      <c r="X477" s="16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</row>
    <row r="478" spans="1:62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 t="s">
        <v>27</v>
      </c>
      <c r="W478" s="89"/>
      <c r="X478" s="16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</row>
    <row r="479" spans="1:62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 t="s">
        <v>28</v>
      </c>
      <c r="W479" s="89"/>
      <c r="X479" s="16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</row>
    <row r="480" spans="1:62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 t="s">
        <v>29</v>
      </c>
      <c r="W480" s="89"/>
      <c r="X480" s="16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</row>
    <row r="481" spans="1:62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 t="s">
        <v>30</v>
      </c>
      <c r="W481" s="89"/>
      <c r="X481" s="16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</row>
    <row r="482" spans="1:62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 t="s">
        <v>31</v>
      </c>
      <c r="W482" s="89"/>
      <c r="X482" s="16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</row>
    <row r="483" spans="1:62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 t="s">
        <v>32</v>
      </c>
      <c r="W483" s="89"/>
      <c r="X483" s="16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</row>
    <row r="484" spans="1:62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 t="s">
        <v>33</v>
      </c>
      <c r="W484" s="89"/>
      <c r="X484" s="16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</row>
    <row r="485" spans="1:62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 t="s">
        <v>35</v>
      </c>
      <c r="W485" s="89"/>
      <c r="X485" s="16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</row>
    <row r="486" spans="1:62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 t="s">
        <v>37</v>
      </c>
      <c r="W486" s="172"/>
      <c r="X486" s="16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</row>
    <row r="487" spans="1:62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 t="s">
        <v>39</v>
      </c>
      <c r="W487" s="89"/>
      <c r="X487" s="16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</row>
    <row r="488" spans="1:62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 t="s">
        <v>41</v>
      </c>
      <c r="W488" s="89"/>
      <c r="X488" s="16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</row>
    <row r="489" spans="1:62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 t="s">
        <v>42</v>
      </c>
      <c r="W489" s="89"/>
      <c r="X489" s="16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</row>
    <row r="490" spans="1:62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 t="s">
        <v>43</v>
      </c>
      <c r="W490" s="172"/>
      <c r="X490" s="16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</row>
    <row r="491" spans="1:62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 t="s">
        <v>44</v>
      </c>
      <c r="W491" s="89"/>
      <c r="X491" s="16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</row>
    <row r="492" spans="1:62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16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</row>
    <row r="493" spans="1:62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>
        <v>21</v>
      </c>
      <c r="V493" s="89" t="s">
        <v>17</v>
      </c>
      <c r="W493" s="89"/>
      <c r="X493" s="16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</row>
    <row r="494" spans="1:62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 t="s">
        <v>18</v>
      </c>
      <c r="W494" s="89"/>
      <c r="X494" s="16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</row>
    <row r="495" spans="1:62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 t="s">
        <v>20</v>
      </c>
      <c r="W495" s="89"/>
      <c r="X495" s="16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</row>
    <row r="496" spans="1:62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 t="s">
        <v>22</v>
      </c>
      <c r="W496" s="89"/>
      <c r="X496" s="16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</row>
    <row r="497" spans="1:62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 t="s">
        <v>24</v>
      </c>
      <c r="W497" s="89"/>
      <c r="X497" s="16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</row>
    <row r="498" spans="1:62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 t="s">
        <v>25</v>
      </c>
      <c r="W498" s="89"/>
      <c r="X498" s="16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</row>
    <row r="499" spans="1:62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 t="s">
        <v>26</v>
      </c>
      <c r="W499" s="89"/>
      <c r="X499" s="16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</row>
    <row r="500" spans="1:62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 t="s">
        <v>27</v>
      </c>
      <c r="W500" s="89"/>
      <c r="X500" s="16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</row>
    <row r="501" spans="1:62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 t="s">
        <v>28</v>
      </c>
      <c r="W501" s="89"/>
      <c r="X501" s="16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</row>
    <row r="502" spans="1:62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 t="s">
        <v>29</v>
      </c>
      <c r="W502" s="89"/>
      <c r="X502" s="16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</row>
    <row r="503" spans="1:62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 t="s">
        <v>30</v>
      </c>
      <c r="W503" s="89"/>
      <c r="X503" s="16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</row>
    <row r="504" spans="1:62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 t="s">
        <v>31</v>
      </c>
      <c r="W504" s="89"/>
      <c r="X504" s="16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</row>
    <row r="505" spans="1:62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 t="s">
        <v>32</v>
      </c>
      <c r="W505" s="89"/>
      <c r="X505" s="16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</row>
    <row r="506" spans="1:62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 t="s">
        <v>33</v>
      </c>
      <c r="W506" s="89"/>
      <c r="X506" s="16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</row>
    <row r="507" spans="1:62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 t="s">
        <v>35</v>
      </c>
      <c r="W507" s="89"/>
      <c r="X507" s="16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</row>
    <row r="508" spans="1:62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 t="s">
        <v>37</v>
      </c>
      <c r="W508" s="172"/>
      <c r="X508" s="16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</row>
    <row r="509" spans="1:62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 t="s">
        <v>39</v>
      </c>
      <c r="W509" s="89"/>
      <c r="X509" s="16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</row>
    <row r="510" spans="1:62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 t="s">
        <v>41</v>
      </c>
      <c r="W510" s="89"/>
      <c r="X510" s="16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</row>
    <row r="511" spans="1:62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 t="s">
        <v>42</v>
      </c>
      <c r="W511" s="89"/>
      <c r="X511" s="16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</row>
    <row r="512" spans="1:62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 t="s">
        <v>43</v>
      </c>
      <c r="W512" s="172"/>
      <c r="X512" s="16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</row>
    <row r="513" spans="1:62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 t="s">
        <v>44</v>
      </c>
      <c r="W513" s="89"/>
      <c r="X513" s="16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</row>
    <row r="514" spans="1:62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16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</row>
    <row r="515" spans="1:62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>
        <v>22</v>
      </c>
      <c r="V515" s="89" t="s">
        <v>17</v>
      </c>
      <c r="W515" s="89"/>
      <c r="X515" s="16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</row>
    <row r="516" spans="1:62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 t="s">
        <v>18</v>
      </c>
      <c r="W516" s="89"/>
      <c r="X516" s="16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</row>
    <row r="517" spans="1:62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 t="s">
        <v>20</v>
      </c>
      <c r="W517" s="89"/>
      <c r="X517" s="16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</row>
    <row r="518" spans="1:62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 t="s">
        <v>22</v>
      </c>
      <c r="W518" s="89"/>
      <c r="X518" s="16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</row>
    <row r="519" spans="1:62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 t="s">
        <v>24</v>
      </c>
      <c r="W519" s="89"/>
      <c r="X519" s="16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</row>
    <row r="520" spans="1:62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 t="s">
        <v>25</v>
      </c>
      <c r="W520" s="89"/>
      <c r="X520" s="16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</row>
    <row r="521" spans="1:62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 t="s">
        <v>26</v>
      </c>
      <c r="W521" s="89"/>
      <c r="X521" s="16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</row>
    <row r="522" spans="1:62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 t="s">
        <v>27</v>
      </c>
      <c r="W522" s="89"/>
      <c r="X522" s="16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</row>
    <row r="523" spans="1:62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 t="s">
        <v>28</v>
      </c>
      <c r="W523" s="89"/>
      <c r="X523" s="16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</row>
    <row r="524" spans="1:62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 t="s">
        <v>29</v>
      </c>
      <c r="W524" s="89"/>
      <c r="X524" s="16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</row>
    <row r="525" spans="1:62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 t="s">
        <v>30</v>
      </c>
      <c r="W525" s="89"/>
      <c r="X525" s="16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</row>
    <row r="526" spans="1:62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 t="s">
        <v>31</v>
      </c>
      <c r="W526" s="89"/>
      <c r="X526" s="16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</row>
    <row r="527" spans="1:62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 t="s">
        <v>32</v>
      </c>
      <c r="W527" s="89"/>
      <c r="X527" s="16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</row>
    <row r="528" spans="1:62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 t="s">
        <v>33</v>
      </c>
      <c r="W528" s="89"/>
      <c r="X528" s="16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</row>
    <row r="529" spans="1:62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 t="s">
        <v>35</v>
      </c>
      <c r="W529" s="89"/>
      <c r="X529" s="16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</row>
    <row r="530" spans="1:62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 t="s">
        <v>37</v>
      </c>
      <c r="W530" s="172"/>
      <c r="X530" s="16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</row>
    <row r="531" spans="1:62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 t="s">
        <v>39</v>
      </c>
      <c r="W531" s="89"/>
      <c r="X531" s="16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</row>
    <row r="532" spans="1:62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 t="s">
        <v>41</v>
      </c>
      <c r="W532" s="89"/>
      <c r="X532" s="16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</row>
    <row r="533" spans="1:62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 t="s">
        <v>42</v>
      </c>
      <c r="W533" s="89"/>
      <c r="X533" s="16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</row>
    <row r="534" spans="1:62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 t="s">
        <v>43</v>
      </c>
      <c r="W534" s="172"/>
      <c r="X534" s="16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</row>
    <row r="535" spans="1:62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 t="s">
        <v>44</v>
      </c>
      <c r="W535" s="89"/>
      <c r="X535" s="16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</row>
    <row r="536" spans="1:62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16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</row>
    <row r="537" spans="1:62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>
        <v>23</v>
      </c>
      <c r="V537" s="89" t="s">
        <v>17</v>
      </c>
      <c r="W537" s="89"/>
      <c r="X537" s="16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</row>
    <row r="538" spans="1:62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 t="s">
        <v>18</v>
      </c>
      <c r="W538" s="89"/>
      <c r="X538" s="16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</row>
    <row r="539" spans="1:62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 t="s">
        <v>20</v>
      </c>
      <c r="W539" s="89"/>
      <c r="X539" s="16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</row>
    <row r="540" spans="1:62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 t="s">
        <v>22</v>
      </c>
      <c r="W540" s="89"/>
      <c r="X540" s="16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</row>
    <row r="541" spans="1:62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 t="s">
        <v>24</v>
      </c>
      <c r="W541" s="89"/>
      <c r="X541" s="16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</row>
    <row r="542" spans="1:62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 t="s">
        <v>25</v>
      </c>
      <c r="W542" s="89"/>
      <c r="X542" s="16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</row>
    <row r="543" spans="1:62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 t="s">
        <v>26</v>
      </c>
      <c r="W543" s="89"/>
      <c r="X543" s="16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</row>
    <row r="544" spans="1:62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 t="s">
        <v>27</v>
      </c>
      <c r="W544" s="89"/>
      <c r="X544" s="16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</row>
    <row r="545" spans="1:62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 t="s">
        <v>28</v>
      </c>
      <c r="W545" s="89"/>
      <c r="X545" s="16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</row>
    <row r="546" spans="1:62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 t="s">
        <v>29</v>
      </c>
      <c r="W546" s="89"/>
      <c r="X546" s="16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</row>
    <row r="547" spans="1:62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 t="s">
        <v>30</v>
      </c>
      <c r="W547" s="89"/>
      <c r="X547" s="16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</row>
    <row r="548" spans="1:62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 t="s">
        <v>31</v>
      </c>
      <c r="W548" s="89"/>
      <c r="X548" s="16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</row>
    <row r="549" spans="1:62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 t="s">
        <v>32</v>
      </c>
      <c r="W549" s="89"/>
      <c r="X549" s="16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</row>
    <row r="550" spans="1:62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 t="s">
        <v>33</v>
      </c>
      <c r="W550" s="89"/>
      <c r="X550" s="16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</row>
    <row r="551" spans="1:62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 t="s">
        <v>35</v>
      </c>
      <c r="W551" s="89"/>
      <c r="X551" s="16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</row>
    <row r="552" spans="1:62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 t="s">
        <v>37</v>
      </c>
      <c r="W552" s="172"/>
      <c r="X552" s="16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</row>
    <row r="553" spans="1:62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 t="s">
        <v>39</v>
      </c>
      <c r="W553" s="89"/>
      <c r="X553" s="16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</row>
    <row r="554" spans="1:62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 t="s">
        <v>41</v>
      </c>
      <c r="W554" s="89"/>
      <c r="X554" s="16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</row>
    <row r="555" spans="1:62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 t="s">
        <v>42</v>
      </c>
      <c r="W555" s="89"/>
      <c r="X555" s="16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</row>
    <row r="556" spans="1:62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 t="s">
        <v>43</v>
      </c>
      <c r="W556" s="172"/>
      <c r="X556" s="16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</row>
    <row r="557" spans="1:62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 t="s">
        <v>44</v>
      </c>
      <c r="W557" s="89"/>
      <c r="X557" s="16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</row>
    <row r="558" spans="1:62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16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</row>
    <row r="559" spans="1:62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>
        <v>24</v>
      </c>
      <c r="V559" s="89" t="s">
        <v>17</v>
      </c>
      <c r="W559" s="89"/>
      <c r="X559" s="16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</row>
    <row r="560" spans="1:62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 t="s">
        <v>18</v>
      </c>
      <c r="W560" s="89"/>
      <c r="X560" s="16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</row>
    <row r="561" spans="1:62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 t="s">
        <v>20</v>
      </c>
      <c r="W561" s="89"/>
      <c r="X561" s="16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</row>
    <row r="562" spans="1:62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 t="s">
        <v>22</v>
      </c>
      <c r="W562" s="89"/>
      <c r="X562" s="16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</row>
    <row r="563" spans="1:62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 t="s">
        <v>24</v>
      </c>
      <c r="W563" s="89"/>
      <c r="X563" s="16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</row>
    <row r="564" spans="1:62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 t="s">
        <v>25</v>
      </c>
      <c r="W564" s="89"/>
      <c r="X564" s="16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</row>
    <row r="565" spans="1:62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 t="s">
        <v>26</v>
      </c>
      <c r="W565" s="89"/>
      <c r="X565" s="16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</row>
    <row r="566" spans="1:62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 t="s">
        <v>27</v>
      </c>
      <c r="W566" s="89"/>
      <c r="X566" s="16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</row>
    <row r="567" spans="1:62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 t="s">
        <v>28</v>
      </c>
      <c r="W567" s="89"/>
      <c r="X567" s="16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</row>
    <row r="568" spans="1:62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 t="s">
        <v>29</v>
      </c>
      <c r="W568" s="89"/>
      <c r="X568" s="16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</row>
    <row r="569" spans="1:62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 t="s">
        <v>30</v>
      </c>
      <c r="W569" s="89"/>
      <c r="X569" s="16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</row>
    <row r="570" spans="1:62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 t="s">
        <v>31</v>
      </c>
      <c r="W570" s="89"/>
      <c r="X570" s="16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</row>
    <row r="571" spans="1:62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 t="s">
        <v>32</v>
      </c>
      <c r="W571" s="89"/>
      <c r="X571" s="16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</row>
    <row r="572" spans="1:62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 t="s">
        <v>33</v>
      </c>
      <c r="W572" s="89"/>
      <c r="X572" s="16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</row>
    <row r="573" spans="1:62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 t="s">
        <v>35</v>
      </c>
      <c r="W573" s="89"/>
      <c r="X573" s="16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</row>
    <row r="574" spans="1:62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 t="s">
        <v>37</v>
      </c>
      <c r="W574" s="172"/>
      <c r="X574" s="16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</row>
    <row r="575" spans="1:62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 t="s">
        <v>39</v>
      </c>
      <c r="W575" s="89"/>
      <c r="X575" s="16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</row>
    <row r="576" spans="1:62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 t="s">
        <v>41</v>
      </c>
      <c r="W576" s="89"/>
      <c r="X576" s="16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</row>
    <row r="577" spans="1:62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 t="s">
        <v>42</v>
      </c>
      <c r="W577" s="89"/>
      <c r="X577" s="16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</row>
    <row r="578" spans="1:62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 t="s">
        <v>43</v>
      </c>
      <c r="W578" s="172"/>
      <c r="X578" s="16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</row>
    <row r="579" spans="1:62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 t="s">
        <v>44</v>
      </c>
      <c r="W579" s="89"/>
      <c r="X579" s="16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</row>
    <row r="580" spans="1:62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16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</row>
    <row r="581" spans="1:62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>
        <v>25</v>
      </c>
      <c r="V581" s="89" t="s">
        <v>17</v>
      </c>
      <c r="W581" s="89"/>
      <c r="X581" s="16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</row>
    <row r="582" spans="1:62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 t="s">
        <v>18</v>
      </c>
      <c r="W582" s="89"/>
      <c r="X582" s="16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</row>
    <row r="583" spans="1:62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 t="s">
        <v>20</v>
      </c>
      <c r="W583" s="89"/>
      <c r="X583" s="16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</row>
    <row r="584" spans="1:62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 t="s">
        <v>22</v>
      </c>
      <c r="W584" s="89"/>
      <c r="X584" s="16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</row>
    <row r="585" spans="1:62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 t="s">
        <v>24</v>
      </c>
      <c r="W585" s="89"/>
      <c r="X585" s="16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</row>
    <row r="586" spans="1:62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 t="s">
        <v>25</v>
      </c>
      <c r="W586" s="89"/>
      <c r="X586" s="16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</row>
    <row r="587" spans="1:62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 t="s">
        <v>26</v>
      </c>
      <c r="W587" s="89"/>
      <c r="X587" s="16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</row>
    <row r="588" spans="1:62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 t="s">
        <v>27</v>
      </c>
      <c r="W588" s="89"/>
      <c r="X588" s="16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</row>
    <row r="589" spans="1:62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 t="s">
        <v>28</v>
      </c>
      <c r="W589" s="89"/>
      <c r="X589" s="16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</row>
    <row r="590" spans="1:62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 t="s">
        <v>29</v>
      </c>
      <c r="W590" s="89"/>
      <c r="X590" s="16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</row>
    <row r="591" spans="1:62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 t="s">
        <v>30</v>
      </c>
      <c r="W591" s="89"/>
      <c r="X591" s="16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</row>
    <row r="592" spans="1:62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 t="s">
        <v>31</v>
      </c>
      <c r="W592" s="89"/>
      <c r="X592" s="16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</row>
    <row r="593" spans="1:62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 t="s">
        <v>32</v>
      </c>
      <c r="W593" s="89"/>
      <c r="X593" s="16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</row>
    <row r="594" spans="1:62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 t="s">
        <v>33</v>
      </c>
      <c r="W594" s="89"/>
      <c r="X594" s="16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</row>
    <row r="595" spans="1:62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 t="s">
        <v>35</v>
      </c>
      <c r="W595" s="89"/>
      <c r="X595" s="16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</row>
    <row r="596" spans="1:62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 t="s">
        <v>37</v>
      </c>
      <c r="W596" s="172"/>
      <c r="X596" s="16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</row>
    <row r="597" spans="1:62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 t="s">
        <v>39</v>
      </c>
      <c r="W597" s="89"/>
      <c r="X597" s="16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</row>
    <row r="598" spans="1:62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 t="s">
        <v>41</v>
      </c>
      <c r="W598" s="89"/>
      <c r="X598" s="16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</row>
    <row r="599" spans="1:62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 t="s">
        <v>42</v>
      </c>
      <c r="W599" s="89"/>
      <c r="X599" s="16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</row>
    <row r="600" spans="1:62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 t="s">
        <v>43</v>
      </c>
      <c r="W600" s="172"/>
      <c r="X600" s="16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</row>
    <row r="601" spans="1:62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 t="s">
        <v>44</v>
      </c>
      <c r="W601" s="89"/>
      <c r="X601" s="16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</row>
    <row r="602" spans="1:62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</row>
    <row r="603" spans="1:62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>
        <v>26</v>
      </c>
      <c r="V603" s="89" t="s">
        <v>17</v>
      </c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</row>
    <row r="604" spans="1:62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 t="s">
        <v>18</v>
      </c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</row>
    <row r="605" spans="1:62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 t="s">
        <v>20</v>
      </c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</row>
    <row r="606" spans="1:62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 t="s">
        <v>22</v>
      </c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</row>
    <row r="607" spans="1:62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 t="s">
        <v>24</v>
      </c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</row>
    <row r="608" spans="1:62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 t="s">
        <v>25</v>
      </c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</row>
    <row r="609" spans="1:62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 t="s">
        <v>26</v>
      </c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</row>
    <row r="610" spans="1:62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 t="s">
        <v>27</v>
      </c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</row>
    <row r="611" spans="1:62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 t="s">
        <v>28</v>
      </c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</row>
    <row r="612" spans="1:62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 t="s">
        <v>29</v>
      </c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</row>
    <row r="613" spans="1:62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 t="s">
        <v>30</v>
      </c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</row>
    <row r="614" spans="1:62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 t="s">
        <v>31</v>
      </c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</row>
    <row r="615" spans="1:62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 t="s">
        <v>32</v>
      </c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</row>
    <row r="616" spans="1:62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 t="s">
        <v>33</v>
      </c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</row>
    <row r="617" spans="1:62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 t="s">
        <v>35</v>
      </c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</row>
    <row r="618" spans="1:62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 t="s">
        <v>37</v>
      </c>
      <c r="W618" s="172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</row>
    <row r="619" spans="1:62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 t="s">
        <v>39</v>
      </c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</row>
    <row r="620" spans="1:62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 t="s">
        <v>41</v>
      </c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</row>
    <row r="621" spans="1:62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 t="s">
        <v>42</v>
      </c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</row>
    <row r="622" spans="1:62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 t="s">
        <v>43</v>
      </c>
      <c r="W622" s="172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</row>
    <row r="623" spans="1:62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 t="s">
        <v>44</v>
      </c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</row>
    <row r="624" spans="1:62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</row>
    <row r="625" spans="1:62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>
        <v>27</v>
      </c>
      <c r="V625" s="89" t="s">
        <v>17</v>
      </c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</row>
    <row r="626" spans="1:62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 t="s">
        <v>18</v>
      </c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</row>
    <row r="627" spans="1:62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 t="s">
        <v>20</v>
      </c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</row>
    <row r="628" spans="1:62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 t="s">
        <v>22</v>
      </c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</row>
    <row r="629" spans="1:62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 t="s">
        <v>24</v>
      </c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</row>
    <row r="630" spans="1:62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 t="s">
        <v>25</v>
      </c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</row>
    <row r="631" spans="1:62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 t="s">
        <v>26</v>
      </c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</row>
    <row r="632" spans="1:62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 t="s">
        <v>27</v>
      </c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</row>
    <row r="633" spans="1:62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 t="s">
        <v>28</v>
      </c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</row>
    <row r="634" spans="1:62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 t="s">
        <v>29</v>
      </c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</row>
    <row r="635" spans="1:62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 t="s">
        <v>30</v>
      </c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</row>
    <row r="636" spans="1:62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 t="s">
        <v>31</v>
      </c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</row>
    <row r="637" spans="1:62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 t="s">
        <v>32</v>
      </c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</row>
    <row r="638" spans="1:62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 t="s">
        <v>33</v>
      </c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</row>
    <row r="639" spans="1:62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 t="s">
        <v>35</v>
      </c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</row>
    <row r="640" spans="1:62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 t="s">
        <v>37</v>
      </c>
      <c r="W640" s="172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</row>
    <row r="641" spans="1:62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 t="s">
        <v>39</v>
      </c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</row>
    <row r="642" spans="1:62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 t="s">
        <v>41</v>
      </c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</row>
    <row r="643" spans="1:62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 t="s">
        <v>42</v>
      </c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</row>
    <row r="644" spans="1:62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 t="s">
        <v>43</v>
      </c>
      <c r="W644" s="172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</row>
    <row r="645" spans="1:62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 t="s">
        <v>44</v>
      </c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</row>
    <row r="646" spans="1:62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</row>
    <row r="647" spans="1:62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>
        <v>28</v>
      </c>
      <c r="V647" s="89" t="s">
        <v>17</v>
      </c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</row>
    <row r="648" spans="1:62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 t="s">
        <v>18</v>
      </c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</row>
    <row r="649" spans="1:62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 t="s">
        <v>20</v>
      </c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</row>
    <row r="650" spans="1:62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 t="s">
        <v>22</v>
      </c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</row>
    <row r="651" spans="1:62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 t="s">
        <v>24</v>
      </c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</row>
    <row r="652" spans="1:62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 t="s">
        <v>25</v>
      </c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</row>
    <row r="653" spans="1:62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 t="s">
        <v>26</v>
      </c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</row>
    <row r="654" spans="1:62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 t="s">
        <v>27</v>
      </c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</row>
    <row r="655" spans="1:62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 t="s">
        <v>28</v>
      </c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</row>
    <row r="656" spans="1:62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 t="s">
        <v>29</v>
      </c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</row>
    <row r="657" spans="1:62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 t="s">
        <v>30</v>
      </c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</row>
    <row r="658" spans="1:62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 t="s">
        <v>31</v>
      </c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</row>
    <row r="659" spans="1:62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 t="s">
        <v>32</v>
      </c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</row>
    <row r="660" spans="1:62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 t="s">
        <v>33</v>
      </c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</row>
    <row r="661" spans="1:62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 t="s">
        <v>35</v>
      </c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</row>
    <row r="662" spans="1:62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 t="s">
        <v>37</v>
      </c>
      <c r="W662" s="172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</row>
    <row r="663" spans="1:62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 t="s">
        <v>39</v>
      </c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</row>
    <row r="664" spans="1:62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 t="s">
        <v>41</v>
      </c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</row>
    <row r="665" spans="1:62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 t="s">
        <v>42</v>
      </c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</row>
    <row r="666" spans="1:62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 t="s">
        <v>43</v>
      </c>
      <c r="W666" s="172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</row>
    <row r="667" spans="1:62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 t="s">
        <v>44</v>
      </c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</row>
    <row r="668" spans="1:62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</row>
    <row r="669" spans="1:62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>
        <v>29</v>
      </c>
      <c r="V669" s="89" t="s">
        <v>17</v>
      </c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</row>
    <row r="670" spans="1:62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 t="s">
        <v>18</v>
      </c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</row>
    <row r="671" spans="1:62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 t="s">
        <v>20</v>
      </c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</row>
    <row r="672" spans="1:62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 t="s">
        <v>22</v>
      </c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</row>
    <row r="673" spans="1:62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 t="s">
        <v>24</v>
      </c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</row>
    <row r="674" spans="1:62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 t="s">
        <v>25</v>
      </c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</row>
    <row r="675" spans="1:62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 t="s">
        <v>26</v>
      </c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</row>
    <row r="676" spans="1:62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 t="s">
        <v>27</v>
      </c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</row>
    <row r="677" spans="1:62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 t="s">
        <v>28</v>
      </c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</row>
    <row r="678" spans="1:62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 t="s">
        <v>29</v>
      </c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</row>
    <row r="679" spans="1:62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 t="s">
        <v>30</v>
      </c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</row>
    <row r="680" spans="1:62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 t="s">
        <v>31</v>
      </c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</row>
    <row r="681" spans="1:62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 t="s">
        <v>32</v>
      </c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</row>
    <row r="682" spans="1:62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 t="s">
        <v>33</v>
      </c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</row>
    <row r="683" spans="1:62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 t="s">
        <v>35</v>
      </c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</row>
    <row r="684" spans="1:62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 t="s">
        <v>37</v>
      </c>
      <c r="W684" s="172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</row>
    <row r="685" spans="1:62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 t="s">
        <v>39</v>
      </c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</row>
    <row r="686" spans="1:62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 t="s">
        <v>41</v>
      </c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</row>
    <row r="687" spans="1:62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 t="s">
        <v>42</v>
      </c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</row>
    <row r="688" spans="1:62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 t="s">
        <v>43</v>
      </c>
      <c r="W688" s="172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</row>
    <row r="689" spans="1:62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 t="s">
        <v>44</v>
      </c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</row>
    <row r="690" spans="1:62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</row>
    <row r="691" spans="1:62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>
        <v>30</v>
      </c>
      <c r="V691" s="89" t="s">
        <v>17</v>
      </c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</row>
    <row r="692" spans="1:62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 t="s">
        <v>18</v>
      </c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</row>
    <row r="693" spans="1:62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 t="s">
        <v>20</v>
      </c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</row>
    <row r="694" spans="1:62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 t="s">
        <v>22</v>
      </c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</row>
    <row r="695" spans="1:62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 t="s">
        <v>24</v>
      </c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</row>
    <row r="696" spans="1:62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 t="s">
        <v>25</v>
      </c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</row>
    <row r="697" spans="1:62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 t="s">
        <v>26</v>
      </c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</row>
    <row r="698" spans="1:62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 t="s">
        <v>27</v>
      </c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</row>
    <row r="699" spans="1:62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 t="s">
        <v>28</v>
      </c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</row>
    <row r="700" spans="1:62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 t="s">
        <v>29</v>
      </c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</row>
    <row r="701" spans="1:62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 t="s">
        <v>30</v>
      </c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</row>
    <row r="702" spans="1:62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 t="s">
        <v>31</v>
      </c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</row>
    <row r="703" spans="1:62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 t="s">
        <v>32</v>
      </c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</row>
    <row r="704" spans="1:62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 t="s">
        <v>33</v>
      </c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</row>
    <row r="705" spans="1:62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 t="s">
        <v>35</v>
      </c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</row>
    <row r="706" spans="1:62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 t="s">
        <v>37</v>
      </c>
      <c r="W706" s="172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</row>
    <row r="707" spans="1:62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 t="s">
        <v>39</v>
      </c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</row>
    <row r="708" spans="1:62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 t="s">
        <v>41</v>
      </c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</row>
    <row r="709" spans="1:62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 t="s">
        <v>42</v>
      </c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</row>
    <row r="710" spans="1:62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 t="s">
        <v>43</v>
      </c>
      <c r="W710" s="172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</row>
    <row r="711" spans="1:62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 t="s">
        <v>44</v>
      </c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</row>
    <row r="712" spans="1:62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</row>
    <row r="713" spans="1:62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>
        <v>31</v>
      </c>
      <c r="V713" s="89" t="s">
        <v>17</v>
      </c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</row>
    <row r="714" spans="1:62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 t="s">
        <v>18</v>
      </c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</row>
    <row r="715" spans="1:62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 t="s">
        <v>20</v>
      </c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</row>
    <row r="716" spans="1:62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 t="s">
        <v>22</v>
      </c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</row>
    <row r="717" spans="1:62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 t="s">
        <v>24</v>
      </c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</row>
    <row r="718" spans="1:62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 t="s">
        <v>25</v>
      </c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</row>
    <row r="719" spans="1:62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 t="s">
        <v>26</v>
      </c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</row>
    <row r="720" spans="1:62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 t="s">
        <v>27</v>
      </c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</row>
    <row r="721" spans="1:62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 t="s">
        <v>28</v>
      </c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</row>
    <row r="722" spans="1:62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 t="s">
        <v>29</v>
      </c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</row>
    <row r="723" spans="1:62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 t="s">
        <v>30</v>
      </c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</row>
    <row r="724" spans="1:62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 t="s">
        <v>31</v>
      </c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</row>
    <row r="725" spans="1:62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 t="s">
        <v>32</v>
      </c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</row>
    <row r="726" spans="1:62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 t="s">
        <v>33</v>
      </c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</row>
    <row r="727" spans="1:62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 t="s">
        <v>35</v>
      </c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</row>
    <row r="728" spans="1:62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 t="s">
        <v>37</v>
      </c>
      <c r="W728" s="172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</row>
    <row r="729" spans="1:62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 t="s">
        <v>39</v>
      </c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</row>
    <row r="730" spans="1:62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 t="s">
        <v>41</v>
      </c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</row>
    <row r="731" spans="1:62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 t="s">
        <v>42</v>
      </c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</row>
    <row r="732" spans="1:62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 t="s">
        <v>43</v>
      </c>
      <c r="W732" s="172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</row>
    <row r="733" spans="1:62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 t="s">
        <v>44</v>
      </c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</row>
    <row r="734" spans="1:62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</row>
    <row r="735" spans="1:62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>
        <v>32</v>
      </c>
      <c r="V735" s="89" t="s">
        <v>17</v>
      </c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</row>
    <row r="736" spans="1:62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 t="s">
        <v>18</v>
      </c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</row>
    <row r="737" spans="1:62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 t="s">
        <v>20</v>
      </c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</row>
    <row r="738" spans="1:62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 t="s">
        <v>22</v>
      </c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</row>
    <row r="739" spans="1:62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 t="s">
        <v>24</v>
      </c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</row>
    <row r="740" spans="1:62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 t="s">
        <v>25</v>
      </c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</row>
    <row r="741" spans="1:62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 t="s">
        <v>26</v>
      </c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</row>
    <row r="742" spans="1:62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 t="s">
        <v>27</v>
      </c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</row>
    <row r="743" spans="1:62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 t="s">
        <v>28</v>
      </c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</row>
    <row r="744" spans="1:62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 t="s">
        <v>29</v>
      </c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</row>
    <row r="745" spans="1:62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 t="s">
        <v>30</v>
      </c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</row>
    <row r="746" spans="1:62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 t="s">
        <v>31</v>
      </c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</row>
    <row r="747" spans="1:62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 t="s">
        <v>32</v>
      </c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</row>
    <row r="748" spans="1:62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 t="s">
        <v>33</v>
      </c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</row>
    <row r="749" spans="1:62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 t="s">
        <v>35</v>
      </c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</row>
    <row r="750" spans="1:62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 t="s">
        <v>37</v>
      </c>
      <c r="W750" s="172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</row>
    <row r="751" spans="1:62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 t="s">
        <v>39</v>
      </c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</row>
    <row r="752" spans="1:62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 t="s">
        <v>41</v>
      </c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</row>
    <row r="753" spans="1:62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 t="s">
        <v>42</v>
      </c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</row>
    <row r="754" spans="1:62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 t="s">
        <v>43</v>
      </c>
      <c r="W754" s="172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</row>
    <row r="755" spans="1:62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 t="s">
        <v>44</v>
      </c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</row>
    <row r="756" spans="1:62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</row>
    <row r="757" spans="1:62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>
        <v>33</v>
      </c>
      <c r="V757" s="89" t="s">
        <v>17</v>
      </c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</row>
    <row r="758" spans="1:62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 t="s">
        <v>18</v>
      </c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</row>
    <row r="759" spans="1:62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 t="s">
        <v>20</v>
      </c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</row>
    <row r="760" spans="1:62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 t="s">
        <v>22</v>
      </c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</row>
    <row r="761" spans="1:62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 t="s">
        <v>24</v>
      </c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</row>
    <row r="762" spans="1:62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 t="s">
        <v>25</v>
      </c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</row>
    <row r="763" spans="1:62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 t="s">
        <v>26</v>
      </c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</row>
    <row r="764" spans="1:62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 t="s">
        <v>27</v>
      </c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</row>
    <row r="765" spans="1:62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 t="s">
        <v>28</v>
      </c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</row>
    <row r="766" spans="1:62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 t="s">
        <v>29</v>
      </c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</row>
    <row r="767" spans="1:62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 t="s">
        <v>30</v>
      </c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</row>
    <row r="768" spans="1:62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 t="s">
        <v>31</v>
      </c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</row>
    <row r="769" spans="1:62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 t="s">
        <v>32</v>
      </c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</row>
    <row r="770" spans="1:62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 t="s">
        <v>33</v>
      </c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</row>
    <row r="771" spans="1:62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 t="s">
        <v>35</v>
      </c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</row>
    <row r="772" spans="1:62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 t="s">
        <v>37</v>
      </c>
      <c r="W772" s="172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</row>
    <row r="773" spans="1:62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 t="s">
        <v>39</v>
      </c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</row>
    <row r="774" spans="1:62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 t="s">
        <v>41</v>
      </c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</row>
    <row r="775" spans="1:62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 t="s">
        <v>42</v>
      </c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</row>
    <row r="776" spans="1:62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 t="s">
        <v>43</v>
      </c>
      <c r="W776" s="172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</row>
    <row r="777" spans="1:62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 t="s">
        <v>44</v>
      </c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</row>
    <row r="778" spans="1:62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</row>
    <row r="779" spans="1:62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>
        <v>34</v>
      </c>
      <c r="V779" s="89" t="s">
        <v>17</v>
      </c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</row>
    <row r="780" spans="1:62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 t="s">
        <v>18</v>
      </c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</row>
    <row r="781" spans="1:62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 t="s">
        <v>20</v>
      </c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</row>
    <row r="782" spans="1:62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 t="s">
        <v>22</v>
      </c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</row>
    <row r="783" spans="1:62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 t="s">
        <v>24</v>
      </c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</row>
    <row r="784" spans="1:62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 t="s">
        <v>25</v>
      </c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</row>
    <row r="785" spans="1:62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 t="s">
        <v>26</v>
      </c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</row>
    <row r="786" spans="1:62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 t="s">
        <v>27</v>
      </c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</row>
    <row r="787" spans="1:62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 t="s">
        <v>28</v>
      </c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</row>
    <row r="788" spans="1:62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 t="s">
        <v>29</v>
      </c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</row>
    <row r="789" spans="1:62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 t="s">
        <v>30</v>
      </c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</row>
    <row r="790" spans="1:62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 t="s">
        <v>31</v>
      </c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</row>
    <row r="791" spans="1:62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 t="s">
        <v>32</v>
      </c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</row>
    <row r="792" spans="1:62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 t="s">
        <v>33</v>
      </c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</row>
    <row r="793" spans="1:62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 t="s">
        <v>35</v>
      </c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</row>
    <row r="794" spans="1:62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 t="s">
        <v>37</v>
      </c>
      <c r="W794" s="172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</row>
    <row r="795" spans="1:62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 t="s">
        <v>39</v>
      </c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</row>
    <row r="796" spans="1:62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 t="s">
        <v>41</v>
      </c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</row>
    <row r="797" spans="1:62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 t="s">
        <v>42</v>
      </c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</row>
    <row r="798" spans="1:62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 t="s">
        <v>43</v>
      </c>
      <c r="W798" s="172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</row>
    <row r="799" spans="1:62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 t="s">
        <v>44</v>
      </c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</row>
    <row r="800" spans="1:62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</row>
    <row r="801" spans="1:62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>
        <v>35</v>
      </c>
      <c r="V801" s="89" t="s">
        <v>17</v>
      </c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</row>
    <row r="802" spans="1:62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 t="s">
        <v>18</v>
      </c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</row>
    <row r="803" spans="1:62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 t="s">
        <v>20</v>
      </c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</row>
    <row r="804" spans="1:62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 t="s">
        <v>22</v>
      </c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</row>
    <row r="805" spans="1:62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 t="s">
        <v>24</v>
      </c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</row>
    <row r="806" spans="1:62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 t="s">
        <v>25</v>
      </c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</row>
    <row r="807" spans="1:62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 t="s">
        <v>26</v>
      </c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</row>
    <row r="808" spans="1:62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 t="s">
        <v>27</v>
      </c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</row>
    <row r="809" spans="1:62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 t="s">
        <v>28</v>
      </c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</row>
    <row r="810" spans="1:62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 t="s">
        <v>29</v>
      </c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</row>
    <row r="811" spans="1:62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 t="s">
        <v>30</v>
      </c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</row>
    <row r="812" spans="1:62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 t="s">
        <v>31</v>
      </c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</row>
    <row r="813" spans="1:62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 t="s">
        <v>32</v>
      </c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</row>
    <row r="814" spans="1:62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 t="s">
        <v>33</v>
      </c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</row>
    <row r="815" spans="1:62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 t="s">
        <v>35</v>
      </c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</row>
    <row r="816" spans="1:62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 t="s">
        <v>37</v>
      </c>
      <c r="W816" s="172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</row>
    <row r="817" spans="1:62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 t="s">
        <v>39</v>
      </c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</row>
    <row r="818" spans="1:62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 t="s">
        <v>41</v>
      </c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</row>
    <row r="819" spans="1:62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 t="s">
        <v>42</v>
      </c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</row>
    <row r="820" spans="1:62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 t="s">
        <v>43</v>
      </c>
      <c r="W820" s="172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</row>
    <row r="821" spans="1:62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 t="s">
        <v>44</v>
      </c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</row>
    <row r="822" spans="1:62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</row>
    <row r="823" spans="1:62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>
        <v>36</v>
      </c>
      <c r="V823" s="89" t="s">
        <v>17</v>
      </c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</row>
    <row r="824" spans="1:62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 t="s">
        <v>18</v>
      </c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</row>
    <row r="825" spans="1:62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 t="s">
        <v>20</v>
      </c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</row>
    <row r="826" spans="1:62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 t="s">
        <v>22</v>
      </c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</row>
    <row r="827" spans="1:62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 t="s">
        <v>24</v>
      </c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</row>
    <row r="828" spans="1:62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 t="s">
        <v>25</v>
      </c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</row>
    <row r="829" spans="1:62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 t="s">
        <v>26</v>
      </c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</row>
    <row r="830" spans="1:62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 t="s">
        <v>27</v>
      </c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</row>
    <row r="831" spans="1:62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 t="s">
        <v>28</v>
      </c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</row>
    <row r="832" spans="1:62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 t="s">
        <v>29</v>
      </c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</row>
    <row r="833" spans="1:62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 t="s">
        <v>30</v>
      </c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</row>
    <row r="834" spans="1:62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 t="s">
        <v>31</v>
      </c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</row>
    <row r="835" spans="1:62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 t="s">
        <v>32</v>
      </c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</row>
    <row r="836" spans="1:62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 t="s">
        <v>33</v>
      </c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</row>
    <row r="837" spans="1:62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 t="s">
        <v>35</v>
      </c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</row>
    <row r="838" spans="1:62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 t="s">
        <v>37</v>
      </c>
      <c r="W838" s="172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</row>
    <row r="839" spans="1:62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 t="s">
        <v>39</v>
      </c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</row>
    <row r="840" spans="1:62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 t="s">
        <v>41</v>
      </c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</row>
    <row r="841" spans="1:62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 t="s">
        <v>42</v>
      </c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</row>
    <row r="842" spans="1:62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 t="s">
        <v>43</v>
      </c>
      <c r="W842" s="172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</row>
    <row r="843" spans="1:62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 t="s">
        <v>44</v>
      </c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</row>
    <row r="844" spans="1:62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</row>
    <row r="845" spans="1:62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>
        <v>37</v>
      </c>
      <c r="V845" s="89" t="s">
        <v>17</v>
      </c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</row>
    <row r="846" spans="1:62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 t="s">
        <v>18</v>
      </c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</row>
    <row r="847" spans="1:62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 t="s">
        <v>20</v>
      </c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</row>
    <row r="848" spans="1:62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 t="s">
        <v>22</v>
      </c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</row>
    <row r="849" spans="1:62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 t="s">
        <v>24</v>
      </c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</row>
    <row r="850" spans="1:62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 t="s">
        <v>25</v>
      </c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</row>
    <row r="851" spans="1:62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 t="s">
        <v>26</v>
      </c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</row>
    <row r="852" spans="1:62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 t="s">
        <v>27</v>
      </c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</row>
    <row r="853" spans="1:62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 t="s">
        <v>28</v>
      </c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</row>
    <row r="854" spans="1:62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 t="s">
        <v>29</v>
      </c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</row>
    <row r="855" spans="1:62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 t="s">
        <v>30</v>
      </c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</row>
    <row r="856" spans="1:62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 t="s">
        <v>31</v>
      </c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</row>
    <row r="857" spans="1:62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 t="s">
        <v>32</v>
      </c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</row>
    <row r="858" spans="1:62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 t="s">
        <v>33</v>
      </c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</row>
    <row r="859" spans="1:62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 t="s">
        <v>35</v>
      </c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</row>
    <row r="860" spans="1:62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 t="s">
        <v>37</v>
      </c>
      <c r="W860" s="172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</row>
    <row r="861" spans="1:62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 t="s">
        <v>39</v>
      </c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</row>
    <row r="862" spans="1:62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 t="s">
        <v>41</v>
      </c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</row>
    <row r="863" spans="1:62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 t="s">
        <v>42</v>
      </c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</row>
    <row r="864" spans="1:62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 t="s">
        <v>43</v>
      </c>
      <c r="W864" s="172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</row>
    <row r="865" spans="1:62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 t="s">
        <v>44</v>
      </c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</row>
    <row r="866" spans="1:62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</row>
    <row r="867" spans="1:62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>
        <v>38</v>
      </c>
      <c r="V867" s="89" t="s">
        <v>17</v>
      </c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</row>
    <row r="868" spans="1:62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 t="s">
        <v>18</v>
      </c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</row>
    <row r="869" spans="1:62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 t="s">
        <v>20</v>
      </c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</row>
    <row r="870" spans="1:62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 t="s">
        <v>22</v>
      </c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</row>
    <row r="871" spans="1:62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 t="s">
        <v>24</v>
      </c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</row>
    <row r="872" spans="1:62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 t="s">
        <v>25</v>
      </c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</row>
    <row r="873" spans="1:62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 t="s">
        <v>26</v>
      </c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</row>
    <row r="874" spans="1:62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 t="s">
        <v>27</v>
      </c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</row>
    <row r="875" spans="1:62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 t="s">
        <v>28</v>
      </c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</row>
    <row r="876" spans="1:62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 t="s">
        <v>29</v>
      </c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</row>
    <row r="877" spans="1:62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 t="s">
        <v>30</v>
      </c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</row>
    <row r="878" spans="1:62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 t="s">
        <v>31</v>
      </c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</row>
    <row r="879" spans="1:62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 t="s">
        <v>32</v>
      </c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</row>
    <row r="880" spans="1:62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 t="s">
        <v>33</v>
      </c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</row>
    <row r="881" spans="1:62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 t="s">
        <v>35</v>
      </c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</row>
    <row r="882" spans="1:62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 t="s">
        <v>37</v>
      </c>
      <c r="W882" s="172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</row>
    <row r="883" spans="1:62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 t="s">
        <v>39</v>
      </c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</row>
    <row r="884" spans="1:62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 t="s">
        <v>41</v>
      </c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</row>
    <row r="885" spans="1:62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 t="s">
        <v>42</v>
      </c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</row>
    <row r="886" spans="1:62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 t="s">
        <v>43</v>
      </c>
      <c r="W886" s="172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</row>
    <row r="887" spans="1:62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 t="s">
        <v>44</v>
      </c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</row>
    <row r="888" spans="1:62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</row>
    <row r="889" spans="1:62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>
        <v>39</v>
      </c>
      <c r="V889" s="89" t="s">
        <v>17</v>
      </c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</row>
    <row r="890" spans="1:62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 t="s">
        <v>18</v>
      </c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</row>
    <row r="891" spans="1:62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 t="s">
        <v>20</v>
      </c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</row>
    <row r="892" spans="1:62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 t="s">
        <v>22</v>
      </c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</row>
    <row r="893" spans="1:62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 t="s">
        <v>24</v>
      </c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</row>
    <row r="894" spans="1:62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 t="s">
        <v>25</v>
      </c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</row>
    <row r="895" spans="1:62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 t="s">
        <v>26</v>
      </c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</row>
    <row r="896" spans="1:62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 t="s">
        <v>27</v>
      </c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</row>
    <row r="897" spans="1:62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 t="s">
        <v>28</v>
      </c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</row>
    <row r="898" spans="1:62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 t="s">
        <v>29</v>
      </c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</row>
    <row r="899" spans="1:62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 t="s">
        <v>30</v>
      </c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</row>
    <row r="900" spans="1:62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 t="s">
        <v>31</v>
      </c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</row>
    <row r="901" spans="1:62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 t="s">
        <v>32</v>
      </c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</row>
    <row r="902" spans="1:62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 t="s">
        <v>33</v>
      </c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</row>
    <row r="903" spans="1:62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 t="s">
        <v>35</v>
      </c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</row>
    <row r="904" spans="1:62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 t="s">
        <v>37</v>
      </c>
      <c r="W904" s="172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</row>
    <row r="905" spans="1:62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 t="s">
        <v>39</v>
      </c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</row>
    <row r="906" spans="1:62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 t="s">
        <v>41</v>
      </c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</row>
    <row r="907" spans="1:62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 t="s">
        <v>42</v>
      </c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</row>
    <row r="908" spans="1:62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 t="s">
        <v>43</v>
      </c>
      <c r="W908" s="172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</row>
    <row r="909" spans="1:62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 t="s">
        <v>44</v>
      </c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</row>
    <row r="910" spans="1:62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</row>
    <row r="911" spans="1:62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>
        <v>40</v>
      </c>
      <c r="V911" s="89" t="s">
        <v>17</v>
      </c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</row>
    <row r="912" spans="1:62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 t="s">
        <v>18</v>
      </c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</row>
    <row r="913" spans="1:62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 t="s">
        <v>20</v>
      </c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</row>
    <row r="914" spans="1:62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 t="s">
        <v>22</v>
      </c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</row>
    <row r="915" spans="1:62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 t="s">
        <v>24</v>
      </c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</row>
    <row r="916" spans="1:62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 t="s">
        <v>25</v>
      </c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</row>
    <row r="917" spans="1:62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 t="s">
        <v>26</v>
      </c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</row>
    <row r="918" spans="1:62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 t="s">
        <v>27</v>
      </c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</row>
    <row r="919" spans="1:62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 t="s">
        <v>28</v>
      </c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</row>
    <row r="920" spans="1:62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 t="s">
        <v>29</v>
      </c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</row>
    <row r="921" spans="1:62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 t="s">
        <v>30</v>
      </c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</row>
    <row r="922" spans="1:62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 t="s">
        <v>31</v>
      </c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</row>
    <row r="923" spans="1:62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 t="s">
        <v>32</v>
      </c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</row>
    <row r="924" spans="1:62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 t="s">
        <v>33</v>
      </c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</row>
    <row r="925" spans="1:62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 t="s">
        <v>35</v>
      </c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</row>
    <row r="926" spans="1:62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 t="s">
        <v>37</v>
      </c>
      <c r="W926" s="172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</row>
    <row r="927" spans="1:62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 t="s">
        <v>39</v>
      </c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</row>
    <row r="928" spans="1:62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 t="s">
        <v>41</v>
      </c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</row>
    <row r="929" spans="1:62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 t="s">
        <v>42</v>
      </c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</row>
    <row r="930" spans="1:62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 t="s">
        <v>43</v>
      </c>
      <c r="W930" s="172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</row>
    <row r="931" spans="1:62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 t="s">
        <v>44</v>
      </c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</row>
    <row r="932" spans="1:62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</row>
    <row r="933" spans="1:62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>
        <v>41</v>
      </c>
      <c r="V933" s="89" t="s">
        <v>17</v>
      </c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</row>
    <row r="934" spans="1:62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 t="s">
        <v>18</v>
      </c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</row>
    <row r="935" spans="1:62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 t="s">
        <v>20</v>
      </c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</row>
    <row r="936" spans="1:62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 t="s">
        <v>22</v>
      </c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</row>
    <row r="937" spans="1:62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 t="s">
        <v>24</v>
      </c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</row>
    <row r="938" spans="1:62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 t="s">
        <v>25</v>
      </c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</row>
    <row r="939" spans="1:62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 t="s">
        <v>26</v>
      </c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</row>
    <row r="940" spans="1:62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 t="s">
        <v>27</v>
      </c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</row>
    <row r="941" spans="1:62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 t="s">
        <v>28</v>
      </c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</row>
    <row r="942" spans="1:62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 t="s">
        <v>29</v>
      </c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</row>
    <row r="943" spans="1:62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 t="s">
        <v>30</v>
      </c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</row>
    <row r="944" spans="1:62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 t="s">
        <v>31</v>
      </c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</row>
    <row r="945" spans="1:62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 t="s">
        <v>32</v>
      </c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</row>
    <row r="946" spans="1:62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 t="s">
        <v>33</v>
      </c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</row>
    <row r="947" spans="1:62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 t="s">
        <v>35</v>
      </c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</row>
    <row r="948" spans="1:62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 t="s">
        <v>37</v>
      </c>
      <c r="W948" s="172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</row>
    <row r="949" spans="1:62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 t="s">
        <v>39</v>
      </c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</row>
    <row r="950" spans="1:62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 t="s">
        <v>41</v>
      </c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</row>
    <row r="951" spans="1:62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 t="s">
        <v>42</v>
      </c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</row>
    <row r="952" spans="1:62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 t="s">
        <v>43</v>
      </c>
      <c r="W952" s="172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</row>
    <row r="953" spans="1:62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 t="s">
        <v>44</v>
      </c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</row>
    <row r="954" spans="1:62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</row>
    <row r="955" spans="1:62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>
        <v>42</v>
      </c>
      <c r="V955" s="89" t="s">
        <v>17</v>
      </c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</row>
    <row r="956" spans="1:62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 t="s">
        <v>18</v>
      </c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</row>
    <row r="957" spans="1:62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 t="s">
        <v>20</v>
      </c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</row>
    <row r="958" spans="1:62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 t="s">
        <v>22</v>
      </c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</row>
    <row r="959" spans="1:62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 t="s">
        <v>24</v>
      </c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</row>
    <row r="960" spans="1:62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 t="s">
        <v>25</v>
      </c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</row>
    <row r="961" spans="1:62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 t="s">
        <v>26</v>
      </c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</row>
    <row r="962" spans="1:62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 t="s">
        <v>27</v>
      </c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</row>
    <row r="963" spans="1:62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 t="s">
        <v>28</v>
      </c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</row>
    <row r="964" spans="1:62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 t="s">
        <v>29</v>
      </c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</row>
    <row r="965" spans="1:62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 t="s">
        <v>30</v>
      </c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</row>
    <row r="966" spans="1:62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 t="s">
        <v>31</v>
      </c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</row>
    <row r="967" spans="1:62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 t="s">
        <v>32</v>
      </c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</row>
    <row r="968" spans="1:62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 t="s">
        <v>33</v>
      </c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</row>
    <row r="969" spans="1:62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 t="s">
        <v>35</v>
      </c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</row>
    <row r="970" spans="1:62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 t="s">
        <v>37</v>
      </c>
      <c r="W970" s="172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</row>
    <row r="971" spans="1:62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 t="s">
        <v>39</v>
      </c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</row>
    <row r="972" spans="1:62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 t="s">
        <v>41</v>
      </c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</row>
    <row r="973" spans="1:62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 t="s">
        <v>42</v>
      </c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</row>
    <row r="974" spans="1:62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 t="s">
        <v>43</v>
      </c>
      <c r="W974" s="172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</row>
    <row r="975" spans="1:62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 t="s">
        <v>44</v>
      </c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</row>
    <row r="976" spans="1:62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</row>
    <row r="977" spans="1:62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>
        <v>43</v>
      </c>
      <c r="V977" s="89" t="s">
        <v>17</v>
      </c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</row>
    <row r="978" spans="1:62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 t="s">
        <v>18</v>
      </c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/>
      <c r="BI978" s="89"/>
      <c r="BJ978" s="89"/>
    </row>
    <row r="979" spans="1:62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 t="s">
        <v>20</v>
      </c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</row>
    <row r="980" spans="1:62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 t="s">
        <v>22</v>
      </c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</row>
    <row r="981" spans="1:62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 t="s">
        <v>24</v>
      </c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</row>
    <row r="982" spans="1:62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 t="s">
        <v>25</v>
      </c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/>
      <c r="BI982" s="89"/>
      <c r="BJ982" s="89"/>
    </row>
    <row r="983" spans="1:62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 t="s">
        <v>26</v>
      </c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/>
      <c r="BI983" s="89"/>
      <c r="BJ983" s="89"/>
    </row>
    <row r="984" spans="1:62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 t="s">
        <v>27</v>
      </c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89"/>
      <c r="BE984" s="89"/>
      <c r="BF984" s="89"/>
      <c r="BG984" s="89"/>
      <c r="BH984" s="89"/>
      <c r="BI984" s="89"/>
      <c r="BJ984" s="89"/>
    </row>
    <row r="985" spans="1:62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 t="s">
        <v>28</v>
      </c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</row>
    <row r="986" spans="1:62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 t="s">
        <v>29</v>
      </c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</row>
    <row r="987" spans="1:62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 t="s">
        <v>30</v>
      </c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/>
      <c r="BI987" s="89"/>
      <c r="BJ987" s="89"/>
    </row>
    <row r="988" spans="1:62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 t="s">
        <v>31</v>
      </c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</row>
    <row r="989" spans="1:62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 t="s">
        <v>32</v>
      </c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</row>
    <row r="990" spans="1:62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 t="s">
        <v>33</v>
      </c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89"/>
      <c r="BE990" s="89"/>
      <c r="BF990" s="89"/>
      <c r="BG990" s="89"/>
      <c r="BH990" s="89"/>
      <c r="BI990" s="89"/>
      <c r="BJ990" s="89"/>
    </row>
    <row r="991" spans="1:62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 t="s">
        <v>35</v>
      </c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</row>
    <row r="992" spans="1:62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 t="s">
        <v>37</v>
      </c>
      <c r="W992" s="172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</row>
    <row r="993" spans="1:62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 t="s">
        <v>39</v>
      </c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</row>
    <row r="994" spans="1:62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 t="s">
        <v>41</v>
      </c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</row>
    <row r="995" spans="1:62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 t="s">
        <v>42</v>
      </c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</row>
    <row r="996" spans="1:62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 t="s">
        <v>43</v>
      </c>
      <c r="W996" s="172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</row>
    <row r="997" spans="1:62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 t="s">
        <v>44</v>
      </c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</row>
    <row r="998" spans="1:62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89"/>
      <c r="BF998" s="89"/>
      <c r="BG998" s="89"/>
      <c r="BH998" s="89"/>
      <c r="BI998" s="89"/>
      <c r="BJ998" s="89"/>
    </row>
    <row r="999" spans="1:62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>
        <v>44</v>
      </c>
      <c r="V999" s="89" t="s">
        <v>17</v>
      </c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</row>
    <row r="1000" spans="1:62" ht="12.75" x14ac:dyDescent="0.2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 t="s">
        <v>18</v>
      </c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</row>
    <row r="1001" spans="1:62" ht="12.75" x14ac:dyDescent="0.2">
      <c r="A1001" s="89"/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 t="s">
        <v>20</v>
      </c>
      <c r="W1001" s="89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  <c r="AZ1001" s="89"/>
      <c r="BA1001" s="89"/>
      <c r="BB1001" s="89"/>
      <c r="BC1001" s="89"/>
      <c r="BD1001" s="89"/>
      <c r="BE1001" s="89"/>
      <c r="BF1001" s="89"/>
      <c r="BG1001" s="89"/>
      <c r="BH1001" s="89"/>
      <c r="BI1001" s="89"/>
      <c r="BJ1001" s="89"/>
    </row>
    <row r="1002" spans="1:62" ht="12.75" x14ac:dyDescent="0.2">
      <c r="A1002" s="89"/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  <c r="S1002" s="89"/>
      <c r="T1002" s="89"/>
      <c r="U1002" s="89"/>
      <c r="V1002" s="89" t="s">
        <v>22</v>
      </c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/>
      <c r="BI1002" s="89"/>
      <c r="BJ1002" s="89"/>
    </row>
    <row r="1003" spans="1:62" ht="12.75" x14ac:dyDescent="0.2">
      <c r="A1003" s="89"/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  <c r="S1003" s="89"/>
      <c r="T1003" s="89"/>
      <c r="U1003" s="89"/>
      <c r="V1003" s="89" t="s">
        <v>24</v>
      </c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/>
      <c r="BI1003" s="89"/>
      <c r="BJ1003" s="89"/>
    </row>
    <row r="1004" spans="1:62" ht="12.75" x14ac:dyDescent="0.2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  <c r="V1004" s="89" t="s">
        <v>25</v>
      </c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/>
      <c r="BG1004" s="89"/>
      <c r="BH1004" s="89"/>
      <c r="BI1004" s="89"/>
      <c r="BJ1004" s="89"/>
    </row>
    <row r="1005" spans="1:62" ht="12.75" x14ac:dyDescent="0.2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  <c r="S1005" s="89"/>
      <c r="T1005" s="89"/>
      <c r="U1005" s="89"/>
      <c r="V1005" s="89" t="s">
        <v>26</v>
      </c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</row>
    <row r="1006" spans="1:62" ht="12.75" x14ac:dyDescent="0.2">
      <c r="A1006" s="89"/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  <c r="S1006" s="89"/>
      <c r="T1006" s="89"/>
      <c r="U1006" s="89"/>
      <c r="V1006" s="89" t="s">
        <v>27</v>
      </c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</row>
    <row r="1007" spans="1:62" ht="12.75" x14ac:dyDescent="0.2">
      <c r="A1007" s="89"/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  <c r="V1007" s="89" t="s">
        <v>28</v>
      </c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</row>
    <row r="1008" spans="1:62" ht="12.75" x14ac:dyDescent="0.2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  <c r="S1008" s="89"/>
      <c r="T1008" s="89"/>
      <c r="U1008" s="89"/>
      <c r="V1008" s="89" t="s">
        <v>29</v>
      </c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  <c r="AZ1008" s="89"/>
      <c r="BA1008" s="89"/>
      <c r="BB1008" s="89"/>
      <c r="BC1008" s="89"/>
      <c r="BD1008" s="89"/>
      <c r="BE1008" s="89"/>
      <c r="BF1008" s="89"/>
      <c r="BG1008" s="89"/>
      <c r="BH1008" s="89"/>
      <c r="BI1008" s="89"/>
      <c r="BJ1008" s="89"/>
    </row>
    <row r="1009" spans="1:62" ht="12.75" x14ac:dyDescent="0.2">
      <c r="A1009" s="89"/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  <c r="S1009" s="89"/>
      <c r="T1009" s="89"/>
      <c r="U1009" s="89"/>
      <c r="V1009" s="89" t="s">
        <v>30</v>
      </c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  <c r="AY1009" s="89"/>
      <c r="AZ1009" s="89"/>
      <c r="BA1009" s="89"/>
      <c r="BB1009" s="89"/>
      <c r="BC1009" s="89"/>
      <c r="BD1009" s="89"/>
      <c r="BE1009" s="89"/>
      <c r="BF1009" s="89"/>
      <c r="BG1009" s="89"/>
      <c r="BH1009" s="89"/>
      <c r="BI1009" s="89"/>
      <c r="BJ1009" s="89"/>
    </row>
    <row r="1010" spans="1:62" ht="12.75" x14ac:dyDescent="0.2">
      <c r="A1010" s="89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  <c r="V1010" s="89" t="s">
        <v>31</v>
      </c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/>
      <c r="BI1010" s="89"/>
      <c r="BJ1010" s="89"/>
    </row>
    <row r="1011" spans="1:62" ht="12.75" x14ac:dyDescent="0.2">
      <c r="A1011" s="89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  <c r="U1011" s="89"/>
      <c r="V1011" s="89" t="s">
        <v>32</v>
      </c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</row>
    <row r="1012" spans="1:62" ht="12.75" x14ac:dyDescent="0.2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  <c r="V1012" s="89" t="s">
        <v>33</v>
      </c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</row>
    <row r="1013" spans="1:62" ht="12.75" x14ac:dyDescent="0.2">
      <c r="A1013" s="89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 t="s">
        <v>35</v>
      </c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</row>
    <row r="1014" spans="1:62" ht="12.75" x14ac:dyDescent="0.2">
      <c r="A1014" s="89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 t="s">
        <v>37</v>
      </c>
      <c r="W1014" s="172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</row>
    <row r="1015" spans="1:62" ht="12.75" x14ac:dyDescent="0.2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 t="s">
        <v>39</v>
      </c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</row>
    <row r="1016" spans="1:62" ht="12.75" x14ac:dyDescent="0.2">
      <c r="A1016" s="89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 t="s">
        <v>41</v>
      </c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</row>
    <row r="1017" spans="1:62" ht="12.75" x14ac:dyDescent="0.2">
      <c r="A1017" s="89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 t="s">
        <v>42</v>
      </c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</row>
    <row r="1018" spans="1:62" ht="12.75" x14ac:dyDescent="0.2">
      <c r="A1018" s="89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 t="s">
        <v>43</v>
      </c>
      <c r="W1018" s="172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</row>
    <row r="1019" spans="1:62" ht="12.75" x14ac:dyDescent="0.2">
      <c r="A1019" s="89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 t="s">
        <v>44</v>
      </c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 t="s">
        <v>16</v>
      </c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</row>
    <row r="1020" spans="1:62" ht="12.75" x14ac:dyDescent="0.2">
      <c r="A1020" s="89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 t="s">
        <v>16</v>
      </c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</row>
    <row r="1021" spans="1:62" ht="12.75" x14ac:dyDescent="0.2">
      <c r="A1021" s="89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>
        <v>45</v>
      </c>
      <c r="V1021" s="89" t="s">
        <v>17</v>
      </c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</row>
    <row r="1022" spans="1:62" ht="12.75" x14ac:dyDescent="0.2">
      <c r="A1022" s="89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  <c r="S1022" s="89"/>
      <c r="T1022" s="89"/>
      <c r="U1022" s="89"/>
      <c r="V1022" s="89" t="s">
        <v>18</v>
      </c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  <c r="AZ1022" s="89"/>
      <c r="BA1022" s="89"/>
      <c r="BB1022" s="89"/>
      <c r="BC1022" s="89"/>
      <c r="BD1022" s="89"/>
      <c r="BE1022" s="89"/>
      <c r="BF1022" s="89"/>
      <c r="BG1022" s="89"/>
      <c r="BH1022" s="89"/>
      <c r="BI1022" s="89"/>
      <c r="BJ1022" s="89"/>
    </row>
    <row r="1023" spans="1:62" ht="12.75" x14ac:dyDescent="0.2">
      <c r="A1023" s="89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89"/>
      <c r="U1023" s="89"/>
      <c r="V1023" s="89" t="s">
        <v>20</v>
      </c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  <c r="AZ1023" s="89"/>
      <c r="BA1023" s="89"/>
      <c r="BB1023" s="89"/>
      <c r="BC1023" s="89"/>
      <c r="BD1023" s="89"/>
      <c r="BE1023" s="89"/>
      <c r="BF1023" s="89"/>
      <c r="BG1023" s="89"/>
      <c r="BH1023" s="89"/>
      <c r="BI1023" s="89"/>
      <c r="BJ1023" s="89"/>
    </row>
    <row r="1024" spans="1:62" ht="12.75" x14ac:dyDescent="0.2">
      <c r="A1024" s="89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  <c r="S1024" s="89"/>
      <c r="T1024" s="89"/>
      <c r="U1024" s="89"/>
      <c r="V1024" s="89" t="s">
        <v>22</v>
      </c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89"/>
      <c r="AX1024" s="89"/>
      <c r="AY1024" s="89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</row>
    <row r="1025" spans="1:62" ht="12.75" x14ac:dyDescent="0.2">
      <c r="A1025" s="89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  <c r="S1025" s="89"/>
      <c r="T1025" s="89"/>
      <c r="U1025" s="89"/>
      <c r="V1025" s="89" t="s">
        <v>24</v>
      </c>
      <c r="W1025" s="89"/>
      <c r="X1025" s="89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89"/>
      <c r="AX1025" s="89"/>
      <c r="AY1025" s="89"/>
      <c r="AZ1025" s="89"/>
      <c r="BA1025" s="89"/>
      <c r="BB1025" s="89"/>
      <c r="BC1025" s="89"/>
      <c r="BD1025" s="89"/>
      <c r="BE1025" s="89"/>
      <c r="BF1025" s="89"/>
      <c r="BG1025" s="89"/>
      <c r="BH1025" s="89"/>
      <c r="BI1025" s="89"/>
      <c r="BJ1025" s="89"/>
    </row>
    <row r="1026" spans="1:62" ht="12.75" x14ac:dyDescent="0.2">
      <c r="A1026" s="89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89"/>
      <c r="U1026" s="89"/>
      <c r="V1026" s="89" t="s">
        <v>25</v>
      </c>
      <c r="W1026" s="89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89"/>
      <c r="AX1026" s="89"/>
      <c r="AY1026" s="89"/>
      <c r="AZ1026" s="89"/>
      <c r="BA1026" s="89"/>
      <c r="BB1026" s="89"/>
      <c r="BC1026" s="89"/>
      <c r="BD1026" s="89"/>
      <c r="BE1026" s="89"/>
      <c r="BF1026" s="89"/>
      <c r="BG1026" s="89"/>
      <c r="BH1026" s="89"/>
      <c r="BI1026" s="89"/>
      <c r="BJ1026" s="89"/>
    </row>
    <row r="1027" spans="1:62" ht="12.75" x14ac:dyDescent="0.2">
      <c r="A1027" s="89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  <c r="S1027" s="89"/>
      <c r="T1027" s="89"/>
      <c r="U1027" s="89"/>
      <c r="V1027" s="89" t="s">
        <v>26</v>
      </c>
      <c r="W1027" s="89"/>
      <c r="X1027" s="89"/>
      <c r="Y1027" s="89"/>
      <c r="Z1027" s="89"/>
      <c r="AA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89"/>
      <c r="AX1027" s="89"/>
      <c r="AY1027" s="89"/>
      <c r="AZ1027" s="89"/>
      <c r="BA1027" s="89"/>
      <c r="BB1027" s="89"/>
      <c r="BC1027" s="89"/>
      <c r="BD1027" s="89"/>
      <c r="BE1027" s="89"/>
      <c r="BF1027" s="89"/>
      <c r="BG1027" s="89"/>
      <c r="BH1027" s="89"/>
      <c r="BI1027" s="89"/>
      <c r="BJ1027" s="89"/>
    </row>
    <row r="1028" spans="1:62" ht="12.75" x14ac:dyDescent="0.2">
      <c r="A1028" s="89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  <c r="S1028" s="89"/>
      <c r="T1028" s="89"/>
      <c r="U1028" s="89"/>
      <c r="V1028" s="89" t="s">
        <v>27</v>
      </c>
      <c r="W1028" s="89"/>
      <c r="X1028" s="89"/>
      <c r="Y1028" s="89"/>
      <c r="Z1028" s="89"/>
      <c r="AA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89"/>
      <c r="AX1028" s="89"/>
      <c r="AY1028" s="89"/>
      <c r="AZ1028" s="89"/>
      <c r="BA1028" s="89"/>
      <c r="BB1028" s="89"/>
      <c r="BC1028" s="89"/>
      <c r="BD1028" s="89"/>
      <c r="BE1028" s="89"/>
      <c r="BF1028" s="89"/>
      <c r="BG1028" s="89"/>
      <c r="BH1028" s="89"/>
      <c r="BI1028" s="89"/>
      <c r="BJ1028" s="89"/>
    </row>
    <row r="1029" spans="1:62" ht="12.75" x14ac:dyDescent="0.2">
      <c r="A1029" s="89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 t="s">
        <v>28</v>
      </c>
      <c r="W1029" s="89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89"/>
      <c r="AX1029" s="89"/>
      <c r="AY1029" s="89"/>
      <c r="AZ1029" s="89"/>
      <c r="BA1029" s="89"/>
      <c r="BB1029" s="89"/>
      <c r="BC1029" s="89"/>
      <c r="BD1029" s="89"/>
      <c r="BE1029" s="89"/>
      <c r="BF1029" s="89"/>
      <c r="BG1029" s="89"/>
      <c r="BH1029" s="89"/>
      <c r="BI1029" s="89"/>
      <c r="BJ1029" s="89"/>
    </row>
    <row r="1030" spans="1:62" ht="12.75" x14ac:dyDescent="0.2">
      <c r="A1030" s="89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  <c r="S1030" s="89"/>
      <c r="T1030" s="89"/>
      <c r="U1030" s="89"/>
      <c r="V1030" s="89" t="s">
        <v>29</v>
      </c>
      <c r="W1030" s="89"/>
      <c r="X1030" s="89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89"/>
      <c r="AX1030" s="89"/>
      <c r="AY1030" s="89"/>
      <c r="AZ1030" s="89"/>
      <c r="BA1030" s="89"/>
      <c r="BB1030" s="89"/>
      <c r="BC1030" s="89"/>
      <c r="BD1030" s="89"/>
      <c r="BE1030" s="89"/>
      <c r="BF1030" s="89"/>
      <c r="BG1030" s="89"/>
      <c r="BH1030" s="89"/>
      <c r="BI1030" s="89"/>
      <c r="BJ1030" s="89"/>
    </row>
    <row r="1031" spans="1:62" ht="12.75" x14ac:dyDescent="0.2">
      <c r="A1031" s="89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  <c r="S1031" s="89"/>
      <c r="T1031" s="89"/>
      <c r="U1031" s="89"/>
      <c r="V1031" s="89" t="s">
        <v>30</v>
      </c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  <c r="AZ1031" s="89"/>
      <c r="BA1031" s="89"/>
      <c r="BB1031" s="89"/>
      <c r="BC1031" s="89"/>
      <c r="BD1031" s="89"/>
      <c r="BE1031" s="89"/>
      <c r="BF1031" s="89"/>
      <c r="BG1031" s="89"/>
      <c r="BH1031" s="89"/>
      <c r="BI1031" s="89"/>
      <c r="BJ1031" s="89"/>
    </row>
    <row r="1032" spans="1:62" ht="12.75" x14ac:dyDescent="0.2">
      <c r="A1032" s="89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89"/>
      <c r="U1032" s="89"/>
      <c r="V1032" s="89" t="s">
        <v>31</v>
      </c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  <c r="AZ1032" s="89"/>
      <c r="BA1032" s="89"/>
      <c r="BB1032" s="89"/>
      <c r="BC1032" s="89"/>
      <c r="BD1032" s="89"/>
      <c r="BE1032" s="89"/>
      <c r="BF1032" s="89"/>
      <c r="BG1032" s="89"/>
      <c r="BH1032" s="89"/>
      <c r="BI1032" s="89"/>
      <c r="BJ1032" s="89"/>
    </row>
    <row r="1033" spans="1:62" ht="12.75" x14ac:dyDescent="0.2">
      <c r="A1033" s="89"/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89"/>
      <c r="O1033" s="89"/>
      <c r="P1033" s="89"/>
      <c r="Q1033" s="89"/>
      <c r="R1033" s="89"/>
      <c r="S1033" s="89"/>
      <c r="T1033" s="89"/>
      <c r="U1033" s="89"/>
      <c r="V1033" s="89" t="s">
        <v>32</v>
      </c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  <c r="AZ1033" s="89"/>
      <c r="BA1033" s="89"/>
      <c r="BB1033" s="89"/>
      <c r="BC1033" s="89"/>
      <c r="BD1033" s="89"/>
      <c r="BE1033" s="89"/>
      <c r="BF1033" s="89"/>
      <c r="BG1033" s="89"/>
      <c r="BH1033" s="89"/>
      <c r="BI1033" s="89"/>
      <c r="BJ1033" s="89"/>
    </row>
    <row r="1034" spans="1:62" ht="12.75" x14ac:dyDescent="0.2">
      <c r="A1034" s="89"/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89"/>
      <c r="O1034" s="89"/>
      <c r="P1034" s="89"/>
      <c r="Q1034" s="89"/>
      <c r="R1034" s="89"/>
      <c r="S1034" s="89"/>
      <c r="T1034" s="89"/>
      <c r="U1034" s="89"/>
      <c r="V1034" s="89" t="s">
        <v>33</v>
      </c>
      <c r="W1034" s="89"/>
      <c r="X1034" s="89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  <c r="AW1034" s="89"/>
      <c r="AX1034" s="89"/>
      <c r="AY1034" s="89"/>
      <c r="AZ1034" s="89"/>
      <c r="BA1034" s="89"/>
      <c r="BB1034" s="89"/>
      <c r="BC1034" s="89"/>
      <c r="BD1034" s="89"/>
      <c r="BE1034" s="89"/>
      <c r="BF1034" s="89"/>
      <c r="BG1034" s="89"/>
      <c r="BH1034" s="89"/>
      <c r="BI1034" s="89"/>
      <c r="BJ1034" s="89"/>
    </row>
    <row r="1035" spans="1:62" ht="12.75" x14ac:dyDescent="0.2">
      <c r="A1035" s="89"/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  <c r="S1035" s="89"/>
      <c r="T1035" s="89"/>
      <c r="U1035" s="89"/>
      <c r="V1035" s="89" t="s">
        <v>35</v>
      </c>
      <c r="W1035" s="89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  <c r="AW1035" s="89"/>
      <c r="AX1035" s="89"/>
      <c r="AY1035" s="89"/>
      <c r="AZ1035" s="89"/>
      <c r="BA1035" s="89"/>
      <c r="BB1035" s="89"/>
      <c r="BC1035" s="89"/>
      <c r="BD1035" s="89"/>
      <c r="BE1035" s="89"/>
      <c r="BF1035" s="89"/>
      <c r="BG1035" s="89"/>
      <c r="BH1035" s="89"/>
      <c r="BI1035" s="89"/>
      <c r="BJ1035" s="89"/>
    </row>
    <row r="1036" spans="1:62" ht="12.75" x14ac:dyDescent="0.2">
      <c r="A1036" s="89"/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89"/>
      <c r="O1036" s="89"/>
      <c r="P1036" s="89"/>
      <c r="Q1036" s="89"/>
      <c r="R1036" s="89"/>
      <c r="S1036" s="89"/>
      <c r="T1036" s="89"/>
      <c r="U1036" s="89"/>
      <c r="V1036" s="89" t="s">
        <v>37</v>
      </c>
      <c r="W1036" s="172"/>
      <c r="X1036" s="89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  <c r="AW1036" s="89"/>
      <c r="AX1036" s="89"/>
      <c r="AY1036" s="89"/>
      <c r="AZ1036" s="89"/>
      <c r="BA1036" s="89"/>
      <c r="BB1036" s="89"/>
      <c r="BC1036" s="89"/>
      <c r="BD1036" s="89"/>
      <c r="BE1036" s="89"/>
      <c r="BF1036" s="89"/>
      <c r="BG1036" s="89"/>
      <c r="BH1036" s="89"/>
      <c r="BI1036" s="89"/>
      <c r="BJ1036" s="89"/>
    </row>
    <row r="1037" spans="1:62" ht="12.75" x14ac:dyDescent="0.2">
      <c r="A1037" s="89"/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 t="s">
        <v>39</v>
      </c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  <c r="AW1037" s="89"/>
      <c r="AX1037" s="89"/>
      <c r="AY1037" s="89"/>
      <c r="AZ1037" s="89"/>
      <c r="BA1037" s="89"/>
      <c r="BB1037" s="89"/>
      <c r="BC1037" s="89"/>
      <c r="BD1037" s="89"/>
      <c r="BE1037" s="89"/>
      <c r="BF1037" s="89"/>
      <c r="BG1037" s="89"/>
      <c r="BH1037" s="89"/>
      <c r="BI1037" s="89"/>
      <c r="BJ1037" s="89"/>
    </row>
    <row r="1038" spans="1:62" ht="12.75" x14ac:dyDescent="0.2">
      <c r="A1038" s="89"/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 t="s">
        <v>41</v>
      </c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89"/>
      <c r="AX1038" s="89"/>
      <c r="AY1038" s="89"/>
      <c r="AZ1038" s="89"/>
      <c r="BA1038" s="89"/>
      <c r="BB1038" s="89"/>
      <c r="BC1038" s="89"/>
      <c r="BD1038" s="89"/>
      <c r="BE1038" s="89"/>
      <c r="BF1038" s="89"/>
      <c r="BG1038" s="89"/>
      <c r="BH1038" s="89"/>
      <c r="BI1038" s="89"/>
      <c r="BJ1038" s="89"/>
    </row>
    <row r="1039" spans="1:62" ht="12.75" x14ac:dyDescent="0.2">
      <c r="A1039" s="89"/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89"/>
      <c r="O1039" s="89"/>
      <c r="P1039" s="89"/>
      <c r="Q1039" s="89"/>
      <c r="R1039" s="89"/>
      <c r="S1039" s="89"/>
      <c r="T1039" s="89"/>
      <c r="U1039" s="89"/>
      <c r="V1039" s="89" t="s">
        <v>42</v>
      </c>
      <c r="W1039" s="89"/>
      <c r="X1039" s="89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89"/>
      <c r="AX1039" s="89"/>
      <c r="AY1039" s="89"/>
      <c r="AZ1039" s="89"/>
      <c r="BA1039" s="89"/>
      <c r="BB1039" s="89"/>
      <c r="BC1039" s="89"/>
      <c r="BD1039" s="89"/>
      <c r="BE1039" s="89"/>
      <c r="BF1039" s="89"/>
      <c r="BG1039" s="89"/>
      <c r="BH1039" s="89"/>
      <c r="BI1039" s="89"/>
      <c r="BJ1039" s="89"/>
    </row>
    <row r="1040" spans="1:62" ht="12.75" x14ac:dyDescent="0.2">
      <c r="A1040" s="89"/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89"/>
      <c r="O1040" s="89"/>
      <c r="P1040" s="89"/>
      <c r="Q1040" s="89"/>
      <c r="R1040" s="89"/>
      <c r="S1040" s="89"/>
      <c r="T1040" s="89"/>
      <c r="U1040" s="89"/>
      <c r="V1040" s="89" t="s">
        <v>43</v>
      </c>
      <c r="W1040" s="172"/>
      <c r="X1040" s="89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89"/>
      <c r="AX1040" s="89"/>
      <c r="AY1040" s="89"/>
      <c r="AZ1040" s="89"/>
      <c r="BA1040" s="89"/>
      <c r="BB1040" s="89"/>
      <c r="BC1040" s="89"/>
      <c r="BD1040" s="89"/>
      <c r="BE1040" s="89"/>
      <c r="BF1040" s="89"/>
      <c r="BG1040" s="89"/>
      <c r="BH1040" s="89"/>
      <c r="BI1040" s="89"/>
      <c r="BJ1040" s="89"/>
    </row>
    <row r="1041" spans="1:62" ht="12.75" x14ac:dyDescent="0.2">
      <c r="A1041" s="89"/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  <c r="S1041" s="89"/>
      <c r="T1041" s="89"/>
      <c r="U1041" s="89"/>
      <c r="V1041" s="89" t="s">
        <v>44</v>
      </c>
      <c r="W1041" s="89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89"/>
      <c r="AX1041" s="89"/>
      <c r="AY1041" s="89"/>
      <c r="AZ1041" s="89"/>
      <c r="BA1041" s="89"/>
      <c r="BB1041" s="89"/>
      <c r="BC1041" s="89"/>
      <c r="BD1041" s="89"/>
      <c r="BE1041" s="89"/>
      <c r="BF1041" s="89"/>
      <c r="BG1041" s="89"/>
      <c r="BH1041" s="89"/>
      <c r="BI1041" s="89"/>
      <c r="BJ1041" s="89"/>
    </row>
    <row r="1042" spans="1:62" ht="12.75" x14ac:dyDescent="0.2">
      <c r="A1042" s="89"/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89"/>
      <c r="AX1042" s="89"/>
      <c r="AY1042" s="89"/>
      <c r="AZ1042" s="89"/>
      <c r="BA1042" s="89"/>
      <c r="BB1042" s="89"/>
      <c r="BC1042" s="89"/>
      <c r="BD1042" s="89"/>
      <c r="BE1042" s="89"/>
      <c r="BF1042" s="89"/>
      <c r="BG1042" s="89"/>
      <c r="BH1042" s="89"/>
      <c r="BI1042" s="89"/>
      <c r="BJ1042" s="89"/>
    </row>
    <row r="1043" spans="1:62" ht="12.75" x14ac:dyDescent="0.2">
      <c r="A1043" s="89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  <c r="S1043" s="89"/>
      <c r="T1043" s="89"/>
      <c r="U1043" s="89">
        <v>46</v>
      </c>
      <c r="V1043" s="89" t="s">
        <v>17</v>
      </c>
      <c r="W1043" s="89"/>
      <c r="X1043" s="89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89"/>
      <c r="BJ1043" s="89"/>
    </row>
    <row r="1044" spans="1:62" ht="12.75" x14ac:dyDescent="0.2">
      <c r="A1044" s="89"/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89"/>
      <c r="U1044" s="89"/>
      <c r="V1044" s="89" t="s">
        <v>18</v>
      </c>
      <c r="W1044" s="89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89"/>
      <c r="AX1044" s="89"/>
      <c r="AY1044" s="89"/>
      <c r="AZ1044" s="89"/>
      <c r="BA1044" s="89"/>
      <c r="BB1044" s="89"/>
      <c r="BC1044" s="89"/>
      <c r="BD1044" s="89"/>
      <c r="BE1044" s="89"/>
      <c r="BF1044" s="89"/>
      <c r="BG1044" s="89"/>
      <c r="BH1044" s="89"/>
      <c r="BI1044" s="89"/>
      <c r="BJ1044" s="89"/>
    </row>
    <row r="1045" spans="1:62" ht="12.75" x14ac:dyDescent="0.2">
      <c r="A1045" s="89"/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  <c r="S1045" s="89"/>
      <c r="T1045" s="89"/>
      <c r="U1045" s="89"/>
      <c r="V1045" s="89" t="s">
        <v>20</v>
      </c>
      <c r="W1045" s="89"/>
      <c r="X1045" s="89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89"/>
      <c r="AX1045" s="89"/>
      <c r="AY1045" s="89"/>
      <c r="AZ1045" s="89"/>
      <c r="BA1045" s="89"/>
      <c r="BB1045" s="89"/>
      <c r="BC1045" s="89"/>
      <c r="BD1045" s="89"/>
      <c r="BE1045" s="89"/>
      <c r="BF1045" s="89"/>
      <c r="BG1045" s="89"/>
      <c r="BH1045" s="89"/>
      <c r="BI1045" s="89"/>
      <c r="BJ1045" s="89"/>
    </row>
    <row r="1046" spans="1:62" ht="12.75" x14ac:dyDescent="0.2">
      <c r="A1046" s="89"/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89"/>
      <c r="U1046" s="89"/>
      <c r="V1046" s="89" t="s">
        <v>22</v>
      </c>
      <c r="W1046" s="89"/>
      <c r="X1046" s="89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89"/>
      <c r="AX1046" s="89"/>
      <c r="AY1046" s="89"/>
      <c r="AZ1046" s="89"/>
      <c r="BA1046" s="89"/>
      <c r="BB1046" s="89"/>
      <c r="BC1046" s="89"/>
      <c r="BD1046" s="89"/>
      <c r="BE1046" s="89"/>
      <c r="BF1046" s="89"/>
      <c r="BG1046" s="89"/>
      <c r="BH1046" s="89"/>
      <c r="BI1046" s="89"/>
      <c r="BJ1046" s="89"/>
    </row>
    <row r="1047" spans="1:62" ht="12.75" x14ac:dyDescent="0.2">
      <c r="A1047" s="89"/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89"/>
      <c r="U1047" s="89"/>
      <c r="V1047" s="89" t="s">
        <v>24</v>
      </c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  <c r="AW1047" s="89"/>
      <c r="AX1047" s="89"/>
      <c r="AY1047" s="89"/>
      <c r="AZ1047" s="89"/>
      <c r="BA1047" s="89"/>
      <c r="BB1047" s="89"/>
      <c r="BC1047" s="89"/>
      <c r="BD1047" s="89"/>
      <c r="BE1047" s="89"/>
      <c r="BF1047" s="89"/>
      <c r="BG1047" s="89"/>
      <c r="BH1047" s="89"/>
      <c r="BI1047" s="89"/>
      <c r="BJ1047" s="89"/>
    </row>
    <row r="1048" spans="1:62" ht="12.75" x14ac:dyDescent="0.2">
      <c r="A1048" s="89"/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  <c r="S1048" s="89"/>
      <c r="T1048" s="89"/>
      <c r="U1048" s="89"/>
      <c r="V1048" s="89" t="s">
        <v>25</v>
      </c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89"/>
      <c r="AX1048" s="89"/>
      <c r="AY1048" s="89"/>
      <c r="AZ1048" s="89"/>
      <c r="BA1048" s="89"/>
      <c r="BB1048" s="89"/>
      <c r="BC1048" s="89"/>
      <c r="BD1048" s="89"/>
      <c r="BE1048" s="89"/>
      <c r="BF1048" s="89"/>
      <c r="BG1048" s="89"/>
      <c r="BH1048" s="89"/>
      <c r="BI1048" s="89"/>
      <c r="BJ1048" s="89"/>
    </row>
    <row r="1049" spans="1:62" ht="12.75" x14ac:dyDescent="0.2">
      <c r="A1049" s="89"/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89"/>
      <c r="P1049" s="89"/>
      <c r="Q1049" s="89"/>
      <c r="R1049" s="89"/>
      <c r="S1049" s="89"/>
      <c r="T1049" s="89"/>
      <c r="U1049" s="89"/>
      <c r="V1049" s="89" t="s">
        <v>26</v>
      </c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89"/>
      <c r="AX1049" s="89"/>
      <c r="AY1049" s="89"/>
      <c r="AZ1049" s="89"/>
      <c r="BA1049" s="89"/>
      <c r="BB1049" s="89"/>
      <c r="BC1049" s="89"/>
      <c r="BD1049" s="89"/>
      <c r="BE1049" s="89"/>
      <c r="BF1049" s="89"/>
      <c r="BG1049" s="89"/>
      <c r="BH1049" s="89"/>
      <c r="BI1049" s="89"/>
      <c r="BJ1049" s="89"/>
    </row>
    <row r="1050" spans="1:62" ht="12.75" x14ac:dyDescent="0.2">
      <c r="A1050" s="89"/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  <c r="S1050" s="89"/>
      <c r="T1050" s="89"/>
      <c r="U1050" s="89"/>
      <c r="V1050" s="89" t="s">
        <v>27</v>
      </c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89"/>
      <c r="AX1050" s="89"/>
      <c r="AY1050" s="89"/>
      <c r="AZ1050" s="89"/>
      <c r="BA1050" s="89"/>
      <c r="BB1050" s="89"/>
      <c r="BC1050" s="89"/>
      <c r="BD1050" s="89"/>
      <c r="BE1050" s="89"/>
      <c r="BF1050" s="89"/>
      <c r="BG1050" s="89"/>
      <c r="BH1050" s="89"/>
      <c r="BI1050" s="89"/>
      <c r="BJ1050" s="89"/>
    </row>
    <row r="1051" spans="1:62" ht="12.75" x14ac:dyDescent="0.2">
      <c r="A1051" s="89"/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  <c r="S1051" s="89"/>
      <c r="T1051" s="89"/>
      <c r="U1051" s="89"/>
      <c r="V1051" s="89" t="s">
        <v>28</v>
      </c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  <c r="AZ1051" s="89"/>
      <c r="BA1051" s="89"/>
      <c r="BB1051" s="89"/>
      <c r="BC1051" s="89"/>
      <c r="BD1051" s="89"/>
      <c r="BE1051" s="89"/>
      <c r="BF1051" s="89"/>
      <c r="BG1051" s="89"/>
      <c r="BH1051" s="89"/>
      <c r="BI1051" s="89"/>
      <c r="BJ1051" s="89"/>
    </row>
    <row r="1052" spans="1:62" ht="12.75" x14ac:dyDescent="0.2">
      <c r="A1052" s="89"/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89"/>
      <c r="P1052" s="89"/>
      <c r="Q1052" s="89"/>
      <c r="R1052" s="89"/>
      <c r="S1052" s="89"/>
      <c r="T1052" s="89"/>
      <c r="U1052" s="89"/>
      <c r="V1052" s="89" t="s">
        <v>29</v>
      </c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89"/>
      <c r="AX1052" s="89"/>
      <c r="AY1052" s="89"/>
      <c r="AZ1052" s="89"/>
      <c r="BA1052" s="89"/>
      <c r="BB1052" s="89"/>
      <c r="BC1052" s="89"/>
      <c r="BD1052" s="89"/>
      <c r="BE1052" s="89"/>
      <c r="BF1052" s="89"/>
      <c r="BG1052" s="89"/>
      <c r="BH1052" s="89"/>
      <c r="BI1052" s="89"/>
      <c r="BJ1052" s="89"/>
    </row>
    <row r="1053" spans="1:62" ht="12.75" x14ac:dyDescent="0.2">
      <c r="A1053" s="89"/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  <c r="S1053" s="89"/>
      <c r="T1053" s="89"/>
      <c r="U1053" s="89"/>
      <c r="V1053" s="89" t="s">
        <v>30</v>
      </c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  <c r="AZ1053" s="89"/>
      <c r="BA1053" s="89"/>
      <c r="BB1053" s="89"/>
      <c r="BC1053" s="89"/>
      <c r="BD1053" s="89"/>
      <c r="BE1053" s="89"/>
      <c r="BF1053" s="89"/>
      <c r="BG1053" s="89"/>
      <c r="BH1053" s="89"/>
      <c r="BI1053" s="89"/>
      <c r="BJ1053" s="89"/>
    </row>
    <row r="1054" spans="1:62" ht="12.75" x14ac:dyDescent="0.2">
      <c r="A1054" s="89"/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89"/>
      <c r="O1054" s="89"/>
      <c r="P1054" s="89"/>
      <c r="Q1054" s="89"/>
      <c r="R1054" s="89"/>
      <c r="S1054" s="89"/>
      <c r="T1054" s="89"/>
      <c r="U1054" s="89"/>
      <c r="V1054" s="89" t="s">
        <v>31</v>
      </c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  <c r="AZ1054" s="89"/>
      <c r="BA1054" s="89"/>
      <c r="BB1054" s="89"/>
      <c r="BC1054" s="89"/>
      <c r="BD1054" s="89"/>
      <c r="BE1054" s="89"/>
      <c r="BF1054" s="89"/>
      <c r="BG1054" s="89"/>
      <c r="BH1054" s="89"/>
      <c r="BI1054" s="89"/>
      <c r="BJ1054" s="89"/>
    </row>
    <row r="1055" spans="1:62" ht="12.75" x14ac:dyDescent="0.2">
      <c r="A1055" s="89"/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89"/>
      <c r="O1055" s="89"/>
      <c r="P1055" s="89"/>
      <c r="Q1055" s="89"/>
      <c r="R1055" s="89"/>
      <c r="S1055" s="89"/>
      <c r="T1055" s="89"/>
      <c r="U1055" s="89"/>
      <c r="V1055" s="89" t="s">
        <v>32</v>
      </c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  <c r="AZ1055" s="89"/>
      <c r="BA1055" s="89"/>
      <c r="BB1055" s="89"/>
      <c r="BC1055" s="89"/>
      <c r="BD1055" s="89"/>
      <c r="BE1055" s="89"/>
      <c r="BF1055" s="89"/>
      <c r="BG1055" s="89"/>
      <c r="BH1055" s="89"/>
      <c r="BI1055" s="89"/>
      <c r="BJ1055" s="89"/>
    </row>
    <row r="1056" spans="1:62" ht="12.75" x14ac:dyDescent="0.2">
      <c r="A1056" s="89"/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 t="s">
        <v>33</v>
      </c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89"/>
      <c r="BF1056" s="89"/>
      <c r="BG1056" s="89"/>
      <c r="BH1056" s="89"/>
      <c r="BI1056" s="89"/>
      <c r="BJ1056" s="89"/>
    </row>
    <row r="1057" spans="1:62" ht="12.75" x14ac:dyDescent="0.2">
      <c r="A1057" s="89"/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89"/>
      <c r="O1057" s="89"/>
      <c r="P1057" s="89"/>
      <c r="Q1057" s="89"/>
      <c r="R1057" s="89"/>
      <c r="S1057" s="89"/>
      <c r="T1057" s="89"/>
      <c r="U1057" s="89"/>
      <c r="V1057" s="89" t="s">
        <v>35</v>
      </c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89"/>
      <c r="AX1057" s="89"/>
      <c r="AY1057" s="89"/>
      <c r="AZ1057" s="89"/>
      <c r="BA1057" s="89"/>
      <c r="BB1057" s="89"/>
      <c r="BC1057" s="89"/>
      <c r="BD1057" s="89"/>
      <c r="BE1057" s="89"/>
      <c r="BF1057" s="89"/>
      <c r="BG1057" s="89"/>
      <c r="BH1057" s="89"/>
      <c r="BI1057" s="89"/>
      <c r="BJ1057" s="89"/>
    </row>
    <row r="1058" spans="1:62" ht="12.75" x14ac:dyDescent="0.2">
      <c r="A1058" s="89"/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  <c r="S1058" s="89"/>
      <c r="T1058" s="89"/>
      <c r="U1058" s="89"/>
      <c r="V1058" s="89" t="s">
        <v>37</v>
      </c>
      <c r="W1058" s="172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  <c r="AZ1058" s="89"/>
      <c r="BA1058" s="89"/>
      <c r="BB1058" s="89"/>
      <c r="BC1058" s="89"/>
      <c r="BD1058" s="89"/>
      <c r="BE1058" s="89"/>
      <c r="BF1058" s="89"/>
      <c r="BG1058" s="89"/>
      <c r="BH1058" s="89"/>
      <c r="BI1058" s="89"/>
      <c r="BJ1058" s="89"/>
    </row>
    <row r="1059" spans="1:62" ht="12.75" x14ac:dyDescent="0.2">
      <c r="A1059" s="89"/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  <c r="S1059" s="89"/>
      <c r="T1059" s="89"/>
      <c r="U1059" s="89"/>
      <c r="V1059" s="89" t="s">
        <v>39</v>
      </c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  <c r="AZ1059" s="89"/>
      <c r="BA1059" s="89"/>
      <c r="BB1059" s="89"/>
      <c r="BC1059" s="89"/>
      <c r="BD1059" s="89"/>
      <c r="BE1059" s="89"/>
      <c r="BF1059" s="89"/>
      <c r="BG1059" s="89"/>
      <c r="BH1059" s="89"/>
      <c r="BI1059" s="89"/>
      <c r="BJ1059" s="89"/>
    </row>
    <row r="1060" spans="1:62" ht="12.75" x14ac:dyDescent="0.2">
      <c r="A1060" s="89"/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  <c r="S1060" s="89"/>
      <c r="T1060" s="89"/>
      <c r="U1060" s="89"/>
      <c r="V1060" s="89" t="s">
        <v>41</v>
      </c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89"/>
      <c r="AX1060" s="89"/>
      <c r="AY1060" s="89"/>
      <c r="AZ1060" s="89"/>
      <c r="BA1060" s="89"/>
      <c r="BB1060" s="89"/>
      <c r="BC1060" s="89"/>
      <c r="BD1060" s="89"/>
      <c r="BE1060" s="89"/>
      <c r="BF1060" s="89"/>
      <c r="BG1060" s="89"/>
      <c r="BH1060" s="89"/>
      <c r="BI1060" s="89"/>
      <c r="BJ1060" s="89"/>
    </row>
    <row r="1061" spans="1:62" ht="12.75" x14ac:dyDescent="0.2">
      <c r="A1061" s="89"/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  <c r="S1061" s="89"/>
      <c r="T1061" s="89"/>
      <c r="U1061" s="89"/>
      <c r="V1061" s="89" t="s">
        <v>42</v>
      </c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  <c r="AZ1061" s="89"/>
      <c r="BA1061" s="89"/>
      <c r="BB1061" s="89"/>
      <c r="BC1061" s="89"/>
      <c r="BD1061" s="89"/>
      <c r="BE1061" s="89"/>
      <c r="BF1061" s="89"/>
      <c r="BG1061" s="89"/>
      <c r="BH1061" s="89"/>
      <c r="BI1061" s="89"/>
      <c r="BJ1061" s="89"/>
    </row>
    <row r="1062" spans="1:62" ht="12.75" x14ac:dyDescent="0.2">
      <c r="A1062" s="89"/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 t="s">
        <v>43</v>
      </c>
      <c r="W1062" s="172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  <c r="AZ1062" s="89"/>
      <c r="BA1062" s="89"/>
      <c r="BB1062" s="89"/>
      <c r="BC1062" s="89"/>
      <c r="BD1062" s="89"/>
      <c r="BE1062" s="89"/>
      <c r="BF1062" s="89"/>
      <c r="BG1062" s="89"/>
      <c r="BH1062" s="89"/>
      <c r="BI1062" s="89"/>
      <c r="BJ1062" s="89"/>
    </row>
    <row r="1063" spans="1:62" ht="12.75" x14ac:dyDescent="0.2">
      <c r="A1063" s="89"/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  <c r="S1063" s="89"/>
      <c r="T1063" s="89"/>
      <c r="U1063" s="89"/>
      <c r="V1063" s="89" t="s">
        <v>44</v>
      </c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</row>
    <row r="1064" spans="1:62" ht="12.75" x14ac:dyDescent="0.2">
      <c r="A1064" s="89"/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</row>
    <row r="1065" spans="1:62" ht="12.75" x14ac:dyDescent="0.2">
      <c r="A1065" s="89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  <c r="S1065" s="89"/>
      <c r="T1065" s="89"/>
      <c r="U1065" s="89">
        <v>47</v>
      </c>
      <c r="V1065" s="89" t="s">
        <v>17</v>
      </c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</row>
    <row r="1066" spans="1:62" ht="12.75" x14ac:dyDescent="0.2">
      <c r="A1066" s="89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  <c r="S1066" s="89"/>
      <c r="T1066" s="89"/>
      <c r="U1066" s="89"/>
      <c r="V1066" s="89" t="s">
        <v>18</v>
      </c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</row>
    <row r="1067" spans="1:62" ht="12.75" x14ac:dyDescent="0.2">
      <c r="A1067" s="89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  <c r="S1067" s="89"/>
      <c r="T1067" s="89"/>
      <c r="U1067" s="89"/>
      <c r="V1067" s="89" t="s">
        <v>20</v>
      </c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</row>
    <row r="1068" spans="1:62" ht="12.75" x14ac:dyDescent="0.2">
      <c r="A1068" s="89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  <c r="S1068" s="89"/>
      <c r="T1068" s="89"/>
      <c r="U1068" s="89"/>
      <c r="V1068" s="89" t="s">
        <v>22</v>
      </c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</row>
    <row r="1069" spans="1:62" ht="12.75" x14ac:dyDescent="0.2">
      <c r="A1069" s="89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89"/>
      <c r="U1069" s="89"/>
      <c r="V1069" s="89" t="s">
        <v>24</v>
      </c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</row>
    <row r="1070" spans="1:62" ht="12.75" x14ac:dyDescent="0.2">
      <c r="A1070" s="89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  <c r="S1070" s="89"/>
      <c r="T1070" s="89"/>
      <c r="U1070" s="89"/>
      <c r="V1070" s="89" t="s">
        <v>25</v>
      </c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</row>
    <row r="1071" spans="1:62" ht="12.75" x14ac:dyDescent="0.2">
      <c r="A1071" s="89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  <c r="S1071" s="89"/>
      <c r="T1071" s="89"/>
      <c r="U1071" s="89"/>
      <c r="V1071" s="89" t="s">
        <v>26</v>
      </c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</row>
    <row r="1072" spans="1:62" ht="12.75" x14ac:dyDescent="0.2">
      <c r="A1072" s="89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  <c r="S1072" s="89"/>
      <c r="T1072" s="89"/>
      <c r="U1072" s="89"/>
      <c r="V1072" s="89" t="s">
        <v>27</v>
      </c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</row>
    <row r="1073" spans="1:62" ht="12.75" x14ac:dyDescent="0.2">
      <c r="A1073" s="89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  <c r="S1073" s="89"/>
      <c r="T1073" s="89"/>
      <c r="U1073" s="89"/>
      <c r="V1073" s="89" t="s">
        <v>28</v>
      </c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</row>
    <row r="1074" spans="1:62" ht="12.75" x14ac:dyDescent="0.2">
      <c r="A1074" s="89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  <c r="S1074" s="89"/>
      <c r="T1074" s="89"/>
      <c r="U1074" s="89"/>
      <c r="V1074" s="89" t="s">
        <v>29</v>
      </c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</row>
    <row r="1075" spans="1:62" ht="12.75" x14ac:dyDescent="0.2">
      <c r="A1075" s="89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  <c r="S1075" s="89"/>
      <c r="T1075" s="89"/>
      <c r="U1075" s="89"/>
      <c r="V1075" s="89" t="s">
        <v>30</v>
      </c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</row>
    <row r="1076" spans="1:62" ht="12.75" x14ac:dyDescent="0.2">
      <c r="A1076" s="89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  <c r="S1076" s="89"/>
      <c r="T1076" s="89"/>
      <c r="U1076" s="89"/>
      <c r="V1076" s="89" t="s">
        <v>31</v>
      </c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</row>
    <row r="1077" spans="1:62" ht="12.75" x14ac:dyDescent="0.2">
      <c r="A1077" s="89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  <c r="S1077" s="89"/>
      <c r="T1077" s="89"/>
      <c r="U1077" s="89"/>
      <c r="V1077" s="89" t="s">
        <v>32</v>
      </c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</row>
    <row r="1078" spans="1:62" ht="12.75" x14ac:dyDescent="0.2">
      <c r="A1078" s="89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  <c r="S1078" s="89"/>
      <c r="T1078" s="89"/>
      <c r="U1078" s="89"/>
      <c r="V1078" s="89" t="s">
        <v>33</v>
      </c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</row>
    <row r="1079" spans="1:62" ht="12.75" x14ac:dyDescent="0.2">
      <c r="A1079" s="89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  <c r="S1079" s="89"/>
      <c r="T1079" s="89"/>
      <c r="U1079" s="89"/>
      <c r="V1079" s="89" t="s">
        <v>35</v>
      </c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</row>
    <row r="1080" spans="1:62" ht="12.75" x14ac:dyDescent="0.2">
      <c r="A1080" s="89"/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  <c r="L1080" s="89"/>
      <c r="M1080" s="89"/>
      <c r="N1080" s="89"/>
      <c r="O1080" s="89"/>
      <c r="P1080" s="89"/>
      <c r="Q1080" s="89"/>
      <c r="R1080" s="89"/>
      <c r="S1080" s="89"/>
      <c r="T1080" s="89"/>
      <c r="U1080" s="89"/>
      <c r="V1080" s="89" t="s">
        <v>37</v>
      </c>
      <c r="W1080" s="172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89"/>
      <c r="AX1080" s="89"/>
      <c r="AY1080" s="89"/>
      <c r="AZ1080" s="89"/>
      <c r="BA1080" s="89"/>
      <c r="BB1080" s="89"/>
      <c r="BC1080" s="89"/>
      <c r="BD1080" s="89"/>
      <c r="BE1080" s="89"/>
      <c r="BF1080" s="89"/>
      <c r="BG1080" s="89"/>
      <c r="BH1080" s="89"/>
      <c r="BI1080" s="89"/>
      <c r="BJ1080" s="89"/>
    </row>
    <row r="1081" spans="1:62" ht="12.75" x14ac:dyDescent="0.2">
      <c r="A1081" s="89"/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  <c r="L1081" s="89"/>
      <c r="M1081" s="89"/>
      <c r="N1081" s="89"/>
      <c r="O1081" s="89"/>
      <c r="P1081" s="89"/>
      <c r="Q1081" s="89"/>
      <c r="R1081" s="89"/>
      <c r="S1081" s="89"/>
      <c r="T1081" s="89"/>
      <c r="U1081" s="89"/>
      <c r="V1081" s="89" t="s">
        <v>39</v>
      </c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89"/>
      <c r="AX1081" s="89"/>
      <c r="AY1081" s="89"/>
      <c r="AZ1081" s="89"/>
      <c r="BA1081" s="89"/>
      <c r="BB1081" s="89"/>
      <c r="BC1081" s="89"/>
      <c r="BD1081" s="89"/>
      <c r="BE1081" s="89"/>
      <c r="BF1081" s="89"/>
      <c r="BG1081" s="89"/>
      <c r="BH1081" s="89"/>
      <c r="BI1081" s="89"/>
      <c r="BJ1081" s="89"/>
    </row>
    <row r="1082" spans="1:62" ht="12.75" x14ac:dyDescent="0.2">
      <c r="A1082" s="89"/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 t="s">
        <v>41</v>
      </c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</row>
    <row r="1083" spans="1:62" ht="12.75" x14ac:dyDescent="0.2">
      <c r="A1083" s="89"/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 t="s">
        <v>42</v>
      </c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89"/>
      <c r="AX1083" s="89"/>
      <c r="AY1083" s="89"/>
      <c r="AZ1083" s="89"/>
      <c r="BA1083" s="89"/>
      <c r="BB1083" s="89"/>
      <c r="BC1083" s="89"/>
      <c r="BD1083" s="89"/>
      <c r="BE1083" s="89"/>
      <c r="BF1083" s="89"/>
      <c r="BG1083" s="89"/>
      <c r="BH1083" s="89"/>
      <c r="BI1083" s="89"/>
      <c r="BJ1083" s="89"/>
    </row>
    <row r="1084" spans="1:62" ht="12.75" x14ac:dyDescent="0.2">
      <c r="A1084" s="89"/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  <c r="L1084" s="89"/>
      <c r="M1084" s="89"/>
      <c r="N1084" s="89"/>
      <c r="O1084" s="89"/>
      <c r="P1084" s="89"/>
      <c r="Q1084" s="89"/>
      <c r="R1084" s="89"/>
      <c r="S1084" s="89"/>
      <c r="T1084" s="89"/>
      <c r="U1084" s="89"/>
      <c r="V1084" s="89" t="s">
        <v>43</v>
      </c>
      <c r="W1084" s="172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89"/>
      <c r="AX1084" s="89"/>
      <c r="AY1084" s="89"/>
      <c r="AZ1084" s="89"/>
      <c r="BA1084" s="89"/>
      <c r="BB1084" s="89"/>
      <c r="BC1084" s="89"/>
      <c r="BD1084" s="89"/>
      <c r="BE1084" s="89"/>
      <c r="BF1084" s="89"/>
      <c r="BG1084" s="89"/>
      <c r="BH1084" s="89"/>
      <c r="BI1084" s="89"/>
      <c r="BJ1084" s="89"/>
    </row>
    <row r="1085" spans="1:62" ht="12.75" x14ac:dyDescent="0.2">
      <c r="A1085" s="89"/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  <c r="L1085" s="89"/>
      <c r="M1085" s="89"/>
      <c r="N1085" s="89"/>
      <c r="O1085" s="89"/>
      <c r="P1085" s="89"/>
      <c r="Q1085" s="89"/>
      <c r="R1085" s="89"/>
      <c r="S1085" s="89"/>
      <c r="T1085" s="89"/>
      <c r="U1085" s="89"/>
      <c r="V1085" s="89" t="s">
        <v>44</v>
      </c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89"/>
      <c r="AX1085" s="89"/>
      <c r="AY1085" s="89"/>
      <c r="AZ1085" s="89"/>
      <c r="BA1085" s="89"/>
      <c r="BB1085" s="89"/>
      <c r="BC1085" s="89"/>
      <c r="BD1085" s="89"/>
      <c r="BE1085" s="89"/>
      <c r="BF1085" s="89"/>
      <c r="BG1085" s="89"/>
      <c r="BH1085" s="89"/>
      <c r="BI1085" s="89"/>
      <c r="BJ1085" s="89"/>
    </row>
    <row r="1086" spans="1:62" ht="12.75" x14ac:dyDescent="0.2">
      <c r="A1086" s="89"/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  <c r="AX1086" s="89"/>
      <c r="AY1086" s="89"/>
      <c r="AZ1086" s="89"/>
      <c r="BA1086" s="89"/>
      <c r="BB1086" s="89"/>
      <c r="BC1086" s="89"/>
      <c r="BD1086" s="89"/>
      <c r="BE1086" s="89"/>
      <c r="BF1086" s="89"/>
      <c r="BG1086" s="89"/>
      <c r="BH1086" s="89"/>
      <c r="BI1086" s="89"/>
      <c r="BJ1086" s="89"/>
    </row>
    <row r="1087" spans="1:62" ht="12.75" x14ac:dyDescent="0.2">
      <c r="A1087" s="89"/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  <c r="L1087" s="89"/>
      <c r="M1087" s="89"/>
      <c r="N1087" s="89"/>
      <c r="O1087" s="89"/>
      <c r="P1087" s="89"/>
      <c r="Q1087" s="89"/>
      <c r="R1087" s="89"/>
      <c r="S1087" s="89"/>
      <c r="T1087" s="89"/>
      <c r="U1087" s="89">
        <v>48</v>
      </c>
      <c r="V1087" s="89" t="s">
        <v>17</v>
      </c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  <c r="AZ1087" s="89"/>
      <c r="BA1087" s="89"/>
      <c r="BB1087" s="89"/>
      <c r="BC1087" s="89"/>
      <c r="BD1087" s="89"/>
      <c r="BE1087" s="89"/>
      <c r="BF1087" s="89"/>
      <c r="BG1087" s="89"/>
      <c r="BH1087" s="89"/>
      <c r="BI1087" s="89"/>
      <c r="BJ1087" s="89"/>
    </row>
    <row r="1088" spans="1:62" ht="12.75" x14ac:dyDescent="0.2">
      <c r="A1088" s="89"/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 t="s">
        <v>18</v>
      </c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</row>
    <row r="1089" spans="1:62" ht="12.75" x14ac:dyDescent="0.2">
      <c r="A1089" s="89"/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  <c r="S1089" s="89"/>
      <c r="T1089" s="89"/>
      <c r="U1089" s="89"/>
      <c r="V1089" s="89" t="s">
        <v>20</v>
      </c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89"/>
      <c r="AX1089" s="89"/>
      <c r="AY1089" s="89"/>
      <c r="AZ1089" s="89"/>
      <c r="BA1089" s="89"/>
      <c r="BB1089" s="89"/>
      <c r="BC1089" s="89"/>
      <c r="BD1089" s="89"/>
      <c r="BE1089" s="89"/>
      <c r="BF1089" s="89"/>
      <c r="BG1089" s="89"/>
      <c r="BH1089" s="89"/>
      <c r="BI1089" s="89"/>
      <c r="BJ1089" s="89"/>
    </row>
    <row r="1090" spans="1:62" ht="12.75" x14ac:dyDescent="0.2">
      <c r="A1090" s="89"/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  <c r="L1090" s="89"/>
      <c r="M1090" s="89"/>
      <c r="N1090" s="89"/>
      <c r="O1090" s="89"/>
      <c r="P1090" s="89"/>
      <c r="Q1090" s="89"/>
      <c r="R1090" s="89"/>
      <c r="S1090" s="89"/>
      <c r="T1090" s="89"/>
      <c r="U1090" s="89"/>
      <c r="V1090" s="89" t="s">
        <v>22</v>
      </c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89"/>
      <c r="AX1090" s="89"/>
      <c r="AY1090" s="89"/>
      <c r="AZ1090" s="89"/>
      <c r="BA1090" s="89"/>
      <c r="BB1090" s="89"/>
      <c r="BC1090" s="89"/>
      <c r="BD1090" s="89"/>
      <c r="BE1090" s="89"/>
      <c r="BF1090" s="89"/>
      <c r="BG1090" s="89"/>
      <c r="BH1090" s="89"/>
      <c r="BI1090" s="89"/>
      <c r="BJ1090" s="89"/>
    </row>
    <row r="1091" spans="1:62" ht="12.75" x14ac:dyDescent="0.2">
      <c r="A1091" s="89"/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  <c r="M1091" s="89"/>
      <c r="N1091" s="89"/>
      <c r="O1091" s="89"/>
      <c r="P1091" s="89"/>
      <c r="Q1091" s="89"/>
      <c r="R1091" s="89"/>
      <c r="S1091" s="89"/>
      <c r="T1091" s="89"/>
      <c r="U1091" s="89"/>
      <c r="V1091" s="89" t="s">
        <v>24</v>
      </c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  <c r="AZ1091" s="89"/>
      <c r="BA1091" s="89"/>
      <c r="BB1091" s="89"/>
      <c r="BC1091" s="89"/>
      <c r="BD1091" s="89"/>
      <c r="BE1091" s="89"/>
      <c r="BF1091" s="89"/>
      <c r="BG1091" s="89"/>
      <c r="BH1091" s="89"/>
      <c r="BI1091" s="89"/>
      <c r="BJ1091" s="89"/>
    </row>
    <row r="1092" spans="1:62" ht="12.75" x14ac:dyDescent="0.2">
      <c r="A1092" s="89"/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  <c r="S1092" s="89"/>
      <c r="T1092" s="89"/>
      <c r="U1092" s="89"/>
      <c r="V1092" s="89" t="s">
        <v>25</v>
      </c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  <c r="AZ1092" s="89"/>
      <c r="BA1092" s="89"/>
      <c r="BB1092" s="89"/>
      <c r="BC1092" s="89"/>
      <c r="BD1092" s="89"/>
      <c r="BE1092" s="89"/>
      <c r="BF1092" s="89"/>
      <c r="BG1092" s="89"/>
      <c r="BH1092" s="89"/>
      <c r="BI1092" s="89"/>
      <c r="BJ1092" s="89"/>
    </row>
    <row r="1093" spans="1:62" ht="12.75" x14ac:dyDescent="0.2">
      <c r="A1093" s="89"/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  <c r="S1093" s="89"/>
      <c r="T1093" s="89"/>
      <c r="U1093" s="89"/>
      <c r="V1093" s="89" t="s">
        <v>26</v>
      </c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  <c r="AZ1093" s="89"/>
      <c r="BA1093" s="89"/>
      <c r="BB1093" s="89"/>
      <c r="BC1093" s="89"/>
      <c r="BD1093" s="89"/>
      <c r="BE1093" s="89"/>
      <c r="BF1093" s="89"/>
      <c r="BG1093" s="89"/>
      <c r="BH1093" s="89"/>
      <c r="BI1093" s="89"/>
      <c r="BJ1093" s="89"/>
    </row>
    <row r="1094" spans="1:62" ht="12.75" x14ac:dyDescent="0.2">
      <c r="A1094" s="89"/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  <c r="L1094" s="89"/>
      <c r="M1094" s="89"/>
      <c r="N1094" s="89"/>
      <c r="O1094" s="89"/>
      <c r="P1094" s="89"/>
      <c r="Q1094" s="89"/>
      <c r="R1094" s="89"/>
      <c r="S1094" s="89"/>
      <c r="T1094" s="89"/>
      <c r="U1094" s="89"/>
      <c r="V1094" s="89" t="s">
        <v>27</v>
      </c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  <c r="AZ1094" s="89"/>
      <c r="BA1094" s="89"/>
      <c r="BB1094" s="89"/>
      <c r="BC1094" s="89"/>
      <c r="BD1094" s="89"/>
      <c r="BE1094" s="89"/>
      <c r="BF1094" s="89"/>
      <c r="BG1094" s="89"/>
      <c r="BH1094" s="89"/>
      <c r="BI1094" s="89"/>
      <c r="BJ1094" s="89"/>
    </row>
    <row r="1095" spans="1:62" ht="12.75" x14ac:dyDescent="0.2">
      <c r="A1095" s="89"/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  <c r="S1095" s="89"/>
      <c r="T1095" s="89"/>
      <c r="U1095" s="89"/>
      <c r="V1095" s="89" t="s">
        <v>28</v>
      </c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89"/>
      <c r="AX1095" s="89"/>
      <c r="AY1095" s="89"/>
      <c r="AZ1095" s="89"/>
      <c r="BA1095" s="89"/>
      <c r="BB1095" s="89"/>
      <c r="BC1095" s="89"/>
      <c r="BD1095" s="89"/>
      <c r="BE1095" s="89"/>
      <c r="BF1095" s="89"/>
      <c r="BG1095" s="89"/>
      <c r="BH1095" s="89"/>
      <c r="BI1095" s="89"/>
      <c r="BJ1095" s="89"/>
    </row>
    <row r="1096" spans="1:62" ht="12.75" x14ac:dyDescent="0.2">
      <c r="A1096" s="89"/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89"/>
      <c r="O1096" s="89"/>
      <c r="P1096" s="89"/>
      <c r="Q1096" s="89"/>
      <c r="R1096" s="89"/>
      <c r="S1096" s="89"/>
      <c r="T1096" s="89"/>
      <c r="U1096" s="89"/>
      <c r="V1096" s="89" t="s">
        <v>29</v>
      </c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89"/>
      <c r="AX1096" s="89"/>
      <c r="AY1096" s="89"/>
      <c r="AZ1096" s="89"/>
      <c r="BA1096" s="89"/>
      <c r="BB1096" s="89"/>
      <c r="BC1096" s="89"/>
      <c r="BD1096" s="89"/>
      <c r="BE1096" s="89"/>
      <c r="BF1096" s="89"/>
      <c r="BG1096" s="89"/>
      <c r="BH1096" s="89"/>
      <c r="BI1096" s="89"/>
      <c r="BJ1096" s="89"/>
    </row>
    <row r="1097" spans="1:62" ht="12.75" x14ac:dyDescent="0.2">
      <c r="A1097" s="89"/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89"/>
      <c r="O1097" s="89"/>
      <c r="P1097" s="89"/>
      <c r="Q1097" s="89"/>
      <c r="R1097" s="89"/>
      <c r="S1097" s="89"/>
      <c r="T1097" s="89"/>
      <c r="U1097" s="89"/>
      <c r="V1097" s="89" t="s">
        <v>30</v>
      </c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89"/>
      <c r="AX1097" s="89"/>
      <c r="AY1097" s="89"/>
      <c r="AZ1097" s="89"/>
      <c r="BA1097" s="89"/>
      <c r="BB1097" s="89"/>
      <c r="BC1097" s="89"/>
      <c r="BD1097" s="89"/>
      <c r="BE1097" s="89"/>
      <c r="BF1097" s="89"/>
      <c r="BG1097" s="89"/>
      <c r="BH1097" s="89"/>
      <c r="BI1097" s="89"/>
      <c r="BJ1097" s="89"/>
    </row>
    <row r="1098" spans="1:62" ht="12.75" x14ac:dyDescent="0.2">
      <c r="A1098" s="89"/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89"/>
      <c r="P1098" s="89"/>
      <c r="Q1098" s="89"/>
      <c r="R1098" s="89"/>
      <c r="S1098" s="89"/>
      <c r="T1098" s="89"/>
      <c r="U1098" s="89"/>
      <c r="V1098" s="89" t="s">
        <v>31</v>
      </c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  <c r="AZ1098" s="89"/>
      <c r="BA1098" s="89"/>
      <c r="BB1098" s="89"/>
      <c r="BC1098" s="89"/>
      <c r="BD1098" s="89"/>
      <c r="BE1098" s="89"/>
      <c r="BF1098" s="89"/>
      <c r="BG1098" s="89"/>
      <c r="BH1098" s="89"/>
      <c r="BI1098" s="89"/>
      <c r="BJ1098" s="89"/>
    </row>
    <row r="1099" spans="1:62" ht="12.75" x14ac:dyDescent="0.2">
      <c r="A1099" s="89"/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89"/>
      <c r="O1099" s="89"/>
      <c r="P1099" s="89"/>
      <c r="Q1099" s="89"/>
      <c r="R1099" s="89"/>
      <c r="S1099" s="89"/>
      <c r="T1099" s="89"/>
      <c r="U1099" s="89"/>
      <c r="V1099" s="89" t="s">
        <v>32</v>
      </c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  <c r="AZ1099" s="89"/>
      <c r="BA1099" s="89"/>
      <c r="BB1099" s="89"/>
      <c r="BC1099" s="89"/>
      <c r="BD1099" s="89"/>
      <c r="BE1099" s="89"/>
      <c r="BF1099" s="89"/>
      <c r="BG1099" s="89"/>
      <c r="BH1099" s="89"/>
      <c r="BI1099" s="89"/>
      <c r="BJ1099" s="89"/>
    </row>
    <row r="1100" spans="1:62" ht="12.75" x14ac:dyDescent="0.2">
      <c r="A1100" s="89"/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89"/>
      <c r="P1100" s="89"/>
      <c r="Q1100" s="89"/>
      <c r="R1100" s="89"/>
      <c r="S1100" s="89"/>
      <c r="T1100" s="89"/>
      <c r="U1100" s="89"/>
      <c r="V1100" s="89" t="s">
        <v>33</v>
      </c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  <c r="AZ1100" s="89"/>
      <c r="BA1100" s="89"/>
      <c r="BB1100" s="89"/>
      <c r="BC1100" s="89"/>
      <c r="BD1100" s="89"/>
      <c r="BE1100" s="89"/>
      <c r="BF1100" s="89"/>
      <c r="BG1100" s="89"/>
      <c r="BH1100" s="89"/>
      <c r="BI1100" s="89"/>
      <c r="BJ1100" s="89"/>
    </row>
    <row r="1101" spans="1:62" ht="12.75" x14ac:dyDescent="0.2">
      <c r="A1101" s="89"/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89"/>
      <c r="P1101" s="89"/>
      <c r="Q1101" s="89"/>
      <c r="R1101" s="89"/>
      <c r="S1101" s="89"/>
      <c r="T1101" s="89"/>
      <c r="U1101" s="89"/>
      <c r="V1101" s="89" t="s">
        <v>35</v>
      </c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89"/>
      <c r="BJ1101" s="89"/>
    </row>
    <row r="1102" spans="1:62" ht="12.75" x14ac:dyDescent="0.2">
      <c r="A1102" s="89"/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89"/>
      <c r="O1102" s="89"/>
      <c r="P1102" s="89"/>
      <c r="Q1102" s="89"/>
      <c r="R1102" s="89"/>
      <c r="S1102" s="89"/>
      <c r="T1102" s="89"/>
      <c r="U1102" s="89"/>
      <c r="V1102" s="89" t="s">
        <v>37</v>
      </c>
      <c r="W1102" s="172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  <c r="AZ1102" s="89"/>
      <c r="BA1102" s="89"/>
      <c r="BB1102" s="89"/>
      <c r="BC1102" s="89"/>
      <c r="BD1102" s="89"/>
      <c r="BE1102" s="89"/>
      <c r="BF1102" s="89"/>
      <c r="BG1102" s="89"/>
      <c r="BH1102" s="89"/>
      <c r="BI1102" s="89"/>
      <c r="BJ1102" s="89"/>
    </row>
    <row r="1103" spans="1:62" ht="12.75" x14ac:dyDescent="0.2">
      <c r="A1103" s="89"/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89"/>
      <c r="O1103" s="89"/>
      <c r="P1103" s="89"/>
      <c r="Q1103" s="89"/>
      <c r="R1103" s="89"/>
      <c r="S1103" s="89"/>
      <c r="T1103" s="89"/>
      <c r="U1103" s="89"/>
      <c r="V1103" s="89" t="s">
        <v>39</v>
      </c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  <c r="AZ1103" s="89"/>
      <c r="BA1103" s="89"/>
      <c r="BB1103" s="89"/>
      <c r="BC1103" s="89"/>
      <c r="BD1103" s="89"/>
      <c r="BE1103" s="89"/>
      <c r="BF1103" s="89"/>
      <c r="BG1103" s="89"/>
      <c r="BH1103" s="89"/>
      <c r="BI1103" s="89"/>
      <c r="BJ1103" s="89"/>
    </row>
    <row r="1104" spans="1:62" ht="12.75" x14ac:dyDescent="0.2">
      <c r="A1104" s="89"/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89"/>
      <c r="P1104" s="89"/>
      <c r="Q1104" s="89"/>
      <c r="R1104" s="89"/>
      <c r="S1104" s="89"/>
      <c r="T1104" s="89"/>
      <c r="U1104" s="89"/>
      <c r="V1104" s="89" t="s">
        <v>41</v>
      </c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  <c r="AZ1104" s="89"/>
      <c r="BA1104" s="89"/>
      <c r="BB1104" s="89"/>
      <c r="BC1104" s="89"/>
      <c r="BD1104" s="89"/>
      <c r="BE1104" s="89"/>
      <c r="BF1104" s="89"/>
      <c r="BG1104" s="89"/>
      <c r="BH1104" s="89"/>
      <c r="BI1104" s="89"/>
      <c r="BJ1104" s="89"/>
    </row>
    <row r="1105" spans="1:62" ht="12.75" x14ac:dyDescent="0.2">
      <c r="A1105" s="89"/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89"/>
      <c r="P1105" s="89"/>
      <c r="Q1105" s="89"/>
      <c r="R1105" s="89"/>
      <c r="S1105" s="89"/>
      <c r="T1105" s="89"/>
      <c r="U1105" s="89"/>
      <c r="V1105" s="89" t="s">
        <v>42</v>
      </c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89"/>
      <c r="AX1105" s="89"/>
      <c r="AY1105" s="89"/>
      <c r="AZ1105" s="89"/>
      <c r="BA1105" s="89"/>
      <c r="BB1105" s="89"/>
      <c r="BC1105" s="89"/>
      <c r="BD1105" s="89"/>
      <c r="BE1105" s="89"/>
      <c r="BF1105" s="89"/>
      <c r="BG1105" s="89"/>
      <c r="BH1105" s="89"/>
      <c r="BI1105" s="89"/>
      <c r="BJ1105" s="89"/>
    </row>
    <row r="1106" spans="1:62" ht="12.75" x14ac:dyDescent="0.2">
      <c r="A1106" s="89"/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89"/>
      <c r="P1106" s="89"/>
      <c r="Q1106" s="89"/>
      <c r="R1106" s="89"/>
      <c r="S1106" s="89"/>
      <c r="T1106" s="89"/>
      <c r="U1106" s="89"/>
      <c r="V1106" s="89" t="s">
        <v>43</v>
      </c>
      <c r="W1106" s="172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89"/>
      <c r="AX1106" s="89"/>
      <c r="AY1106" s="89"/>
      <c r="AZ1106" s="89"/>
      <c r="BA1106" s="89"/>
      <c r="BB1106" s="89"/>
      <c r="BC1106" s="89"/>
      <c r="BD1106" s="89"/>
      <c r="BE1106" s="89"/>
      <c r="BF1106" s="89"/>
      <c r="BG1106" s="89"/>
      <c r="BH1106" s="89"/>
      <c r="BI1106" s="89"/>
      <c r="BJ1106" s="89"/>
    </row>
    <row r="1107" spans="1:62" ht="12.75" x14ac:dyDescent="0.2">
      <c r="A1107" s="89"/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  <c r="S1107" s="89"/>
      <c r="T1107" s="89"/>
      <c r="U1107" s="89"/>
      <c r="V1107" s="89" t="s">
        <v>44</v>
      </c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89"/>
      <c r="AX1107" s="89"/>
      <c r="AY1107" s="89"/>
      <c r="AZ1107" s="89"/>
      <c r="BA1107" s="89"/>
      <c r="BB1107" s="89"/>
      <c r="BC1107" s="89"/>
      <c r="BD1107" s="89"/>
      <c r="BE1107" s="89"/>
      <c r="BF1107" s="89"/>
      <c r="BG1107" s="89"/>
      <c r="BH1107" s="89"/>
      <c r="BI1107" s="89"/>
      <c r="BJ1107" s="89"/>
    </row>
    <row r="1108" spans="1:62" ht="12.75" x14ac:dyDescent="0.2">
      <c r="A1108" s="89"/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89"/>
      <c r="AX1108" s="89"/>
      <c r="AY1108" s="89"/>
      <c r="AZ1108" s="89"/>
      <c r="BA1108" s="89"/>
      <c r="BB1108" s="89"/>
      <c r="BC1108" s="89"/>
      <c r="BD1108" s="89"/>
      <c r="BE1108" s="89"/>
      <c r="BF1108" s="89"/>
      <c r="BG1108" s="89"/>
      <c r="BH1108" s="89"/>
      <c r="BI1108" s="89"/>
      <c r="BJ1108" s="89"/>
    </row>
    <row r="1109" spans="1:62" ht="12.75" x14ac:dyDescent="0.2">
      <c r="A1109" s="89"/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89"/>
      <c r="O1109" s="89"/>
      <c r="P1109" s="89"/>
      <c r="Q1109" s="89"/>
      <c r="R1109" s="89"/>
      <c r="S1109" s="89"/>
      <c r="T1109" s="89"/>
      <c r="U1109" s="89">
        <v>49</v>
      </c>
      <c r="V1109" s="89" t="s">
        <v>17</v>
      </c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  <c r="AZ1109" s="89"/>
      <c r="BA1109" s="89"/>
      <c r="BB1109" s="89"/>
      <c r="BC1109" s="89"/>
      <c r="BD1109" s="89"/>
      <c r="BE1109" s="89"/>
      <c r="BF1109" s="89"/>
      <c r="BG1109" s="89"/>
      <c r="BH1109" s="89"/>
      <c r="BI1109" s="89"/>
      <c r="BJ1109" s="89"/>
    </row>
    <row r="1110" spans="1:62" ht="12.75" x14ac:dyDescent="0.2">
      <c r="A1110" s="89"/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  <c r="S1110" s="89"/>
      <c r="T1110" s="89"/>
      <c r="U1110" s="89"/>
      <c r="V1110" s="89" t="s">
        <v>18</v>
      </c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89"/>
      <c r="AX1110" s="89"/>
      <c r="AY1110" s="89"/>
      <c r="AZ1110" s="89"/>
      <c r="BA1110" s="89"/>
      <c r="BB1110" s="89"/>
      <c r="BC1110" s="89"/>
      <c r="BD1110" s="89"/>
      <c r="BE1110" s="89"/>
      <c r="BF1110" s="89"/>
      <c r="BG1110" s="89"/>
      <c r="BH1110" s="89"/>
      <c r="BI1110" s="89"/>
      <c r="BJ1110" s="89"/>
    </row>
    <row r="1111" spans="1:62" ht="12.75" x14ac:dyDescent="0.2">
      <c r="A1111" s="89"/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89"/>
      <c r="O1111" s="89"/>
      <c r="P1111" s="89"/>
      <c r="Q1111" s="89"/>
      <c r="R1111" s="89"/>
      <c r="S1111" s="89"/>
      <c r="T1111" s="89"/>
      <c r="U1111" s="89"/>
      <c r="V1111" s="89" t="s">
        <v>20</v>
      </c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</row>
    <row r="1112" spans="1:62" ht="12.75" x14ac:dyDescent="0.2">
      <c r="A1112" s="89"/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89"/>
      <c r="O1112" s="89"/>
      <c r="P1112" s="89"/>
      <c r="Q1112" s="89"/>
      <c r="R1112" s="89"/>
      <c r="S1112" s="89"/>
      <c r="T1112" s="89"/>
      <c r="U1112" s="89"/>
      <c r="V1112" s="89" t="s">
        <v>22</v>
      </c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  <c r="AZ1112" s="89"/>
      <c r="BA1112" s="89"/>
      <c r="BB1112" s="89"/>
      <c r="BC1112" s="89"/>
      <c r="BD1112" s="89"/>
      <c r="BE1112" s="89"/>
      <c r="BF1112" s="89"/>
      <c r="BG1112" s="89"/>
      <c r="BH1112" s="89"/>
      <c r="BI1112" s="89"/>
      <c r="BJ1112" s="89"/>
    </row>
    <row r="1113" spans="1:62" ht="12.75" x14ac:dyDescent="0.2">
      <c r="A1113" s="89"/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  <c r="S1113" s="89"/>
      <c r="T1113" s="89"/>
      <c r="U1113" s="89"/>
      <c r="V1113" s="89" t="s">
        <v>24</v>
      </c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  <c r="AZ1113" s="89"/>
      <c r="BA1113" s="89"/>
      <c r="BB1113" s="89"/>
      <c r="BC1113" s="89"/>
      <c r="BD1113" s="89"/>
      <c r="BE1113" s="89"/>
      <c r="BF1113" s="89"/>
      <c r="BG1113" s="89"/>
      <c r="BH1113" s="89"/>
      <c r="BI1113" s="89"/>
      <c r="BJ1113" s="89"/>
    </row>
    <row r="1114" spans="1:62" ht="12.75" x14ac:dyDescent="0.2">
      <c r="A1114" s="89"/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 t="s">
        <v>25</v>
      </c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</row>
    <row r="1115" spans="1:62" ht="12.75" x14ac:dyDescent="0.2">
      <c r="A1115" s="89"/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89"/>
      <c r="O1115" s="89"/>
      <c r="P1115" s="89"/>
      <c r="Q1115" s="89"/>
      <c r="R1115" s="89"/>
      <c r="S1115" s="89"/>
      <c r="T1115" s="89"/>
      <c r="U1115" s="89"/>
      <c r="V1115" s="89" t="s">
        <v>26</v>
      </c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  <c r="AZ1115" s="89"/>
      <c r="BA1115" s="89"/>
      <c r="BB1115" s="89"/>
      <c r="BC1115" s="89"/>
      <c r="BD1115" s="89"/>
      <c r="BE1115" s="89"/>
      <c r="BF1115" s="89"/>
      <c r="BG1115" s="89"/>
      <c r="BH1115" s="89"/>
      <c r="BI1115" s="89"/>
      <c r="BJ1115" s="89"/>
    </row>
    <row r="1116" spans="1:62" ht="12.75" x14ac:dyDescent="0.2">
      <c r="A1116" s="89"/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89"/>
      <c r="O1116" s="89"/>
      <c r="P1116" s="89"/>
      <c r="Q1116" s="89"/>
      <c r="R1116" s="89"/>
      <c r="S1116" s="89"/>
      <c r="T1116" s="89"/>
      <c r="U1116" s="89"/>
      <c r="V1116" s="89" t="s">
        <v>27</v>
      </c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89"/>
      <c r="AX1116" s="89"/>
      <c r="AY1116" s="89"/>
      <c r="AZ1116" s="89"/>
      <c r="BA1116" s="89"/>
      <c r="BB1116" s="89"/>
      <c r="BC1116" s="89"/>
      <c r="BD1116" s="89"/>
      <c r="BE1116" s="89"/>
      <c r="BF1116" s="89"/>
      <c r="BG1116" s="89"/>
      <c r="BH1116" s="89"/>
      <c r="BI1116" s="89"/>
      <c r="BJ1116" s="89"/>
    </row>
    <row r="1117" spans="1:62" ht="12.75" x14ac:dyDescent="0.2">
      <c r="A1117" s="89"/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  <c r="S1117" s="89"/>
      <c r="T1117" s="89"/>
      <c r="U1117" s="89"/>
      <c r="V1117" s="89" t="s">
        <v>28</v>
      </c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89"/>
      <c r="AX1117" s="89"/>
      <c r="AY1117" s="89"/>
      <c r="AZ1117" s="89"/>
      <c r="BA1117" s="89"/>
      <c r="BB1117" s="89"/>
      <c r="BC1117" s="89"/>
      <c r="BD1117" s="89"/>
      <c r="BE1117" s="89"/>
      <c r="BF1117" s="89"/>
      <c r="BG1117" s="89"/>
      <c r="BH1117" s="89"/>
      <c r="BI1117" s="89"/>
      <c r="BJ1117" s="89"/>
    </row>
    <row r="1118" spans="1:62" ht="12.75" x14ac:dyDescent="0.2">
      <c r="A1118" s="89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89"/>
      <c r="O1118" s="89"/>
      <c r="P1118" s="89"/>
      <c r="Q1118" s="89"/>
      <c r="R1118" s="89"/>
      <c r="S1118" s="89"/>
      <c r="T1118" s="89"/>
      <c r="U1118" s="89"/>
      <c r="V1118" s="89" t="s">
        <v>29</v>
      </c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89"/>
      <c r="AX1118" s="89"/>
      <c r="AY1118" s="89"/>
      <c r="AZ1118" s="89"/>
      <c r="BA1118" s="89"/>
      <c r="BB1118" s="89"/>
      <c r="BC1118" s="89"/>
      <c r="BD1118" s="89"/>
      <c r="BE1118" s="89"/>
      <c r="BF1118" s="89"/>
      <c r="BG1118" s="89"/>
      <c r="BH1118" s="89"/>
      <c r="BI1118" s="89"/>
      <c r="BJ1118" s="89"/>
    </row>
    <row r="1119" spans="1:62" ht="12.75" x14ac:dyDescent="0.2">
      <c r="A1119" s="89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89"/>
      <c r="O1119" s="89"/>
      <c r="P1119" s="89"/>
      <c r="Q1119" s="89"/>
      <c r="R1119" s="89"/>
      <c r="S1119" s="89"/>
      <c r="T1119" s="89"/>
      <c r="U1119" s="89"/>
      <c r="V1119" s="89" t="s">
        <v>30</v>
      </c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89"/>
      <c r="AX1119" s="89"/>
      <c r="AY1119" s="89"/>
      <c r="AZ1119" s="89"/>
      <c r="BA1119" s="89"/>
      <c r="BB1119" s="89"/>
      <c r="BC1119" s="89"/>
      <c r="BD1119" s="89"/>
      <c r="BE1119" s="89"/>
      <c r="BF1119" s="89"/>
      <c r="BG1119" s="89"/>
      <c r="BH1119" s="89"/>
      <c r="BI1119" s="89"/>
      <c r="BJ1119" s="89"/>
    </row>
    <row r="1120" spans="1:62" ht="12.75" x14ac:dyDescent="0.2">
      <c r="A1120" s="89"/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  <c r="S1120" s="89"/>
      <c r="T1120" s="89"/>
      <c r="U1120" s="89"/>
      <c r="V1120" s="89" t="s">
        <v>31</v>
      </c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  <c r="AZ1120" s="89"/>
      <c r="BA1120" s="89"/>
      <c r="BB1120" s="89"/>
      <c r="BC1120" s="89"/>
      <c r="BD1120" s="89"/>
      <c r="BE1120" s="89"/>
      <c r="BF1120" s="89"/>
      <c r="BG1120" s="89"/>
      <c r="BH1120" s="89"/>
      <c r="BI1120" s="89"/>
      <c r="BJ1120" s="89"/>
    </row>
    <row r="1121" spans="1:62" ht="12.75" x14ac:dyDescent="0.2">
      <c r="A1121" s="89"/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89"/>
      <c r="P1121" s="89"/>
      <c r="Q1121" s="89"/>
      <c r="R1121" s="89"/>
      <c r="S1121" s="89"/>
      <c r="T1121" s="89"/>
      <c r="U1121" s="89"/>
      <c r="V1121" s="89" t="s">
        <v>32</v>
      </c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</row>
    <row r="1122" spans="1:62" ht="12.75" x14ac:dyDescent="0.2">
      <c r="A1122" s="89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89"/>
      <c r="P1122" s="89"/>
      <c r="Q1122" s="89"/>
      <c r="R1122" s="89"/>
      <c r="S1122" s="89"/>
      <c r="T1122" s="89"/>
      <c r="U1122" s="89"/>
      <c r="V1122" s="89" t="s">
        <v>33</v>
      </c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  <c r="AZ1122" s="89"/>
      <c r="BA1122" s="89"/>
      <c r="BB1122" s="89"/>
      <c r="BC1122" s="89"/>
      <c r="BD1122" s="89"/>
      <c r="BE1122" s="89"/>
      <c r="BF1122" s="89"/>
      <c r="BG1122" s="89"/>
      <c r="BH1122" s="89"/>
      <c r="BI1122" s="89"/>
      <c r="BJ1122" s="89"/>
    </row>
    <row r="1123" spans="1:62" ht="12.75" x14ac:dyDescent="0.2">
      <c r="A1123" s="89"/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  <c r="S1123" s="89"/>
      <c r="T1123" s="89"/>
      <c r="U1123" s="89"/>
      <c r="V1123" s="89" t="s">
        <v>35</v>
      </c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  <c r="AZ1123" s="89"/>
      <c r="BA1123" s="89"/>
      <c r="BB1123" s="89"/>
      <c r="BC1123" s="89"/>
      <c r="BD1123" s="89"/>
      <c r="BE1123" s="89"/>
      <c r="BF1123" s="89"/>
      <c r="BG1123" s="89"/>
      <c r="BH1123" s="89"/>
      <c r="BI1123" s="89"/>
      <c r="BJ1123" s="89"/>
    </row>
    <row r="1124" spans="1:62" ht="12.75" x14ac:dyDescent="0.2">
      <c r="A1124" s="89"/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89"/>
      <c r="P1124" s="89"/>
      <c r="Q1124" s="89"/>
      <c r="R1124" s="89"/>
      <c r="S1124" s="89"/>
      <c r="T1124" s="89"/>
      <c r="U1124" s="89"/>
      <c r="V1124" s="89" t="s">
        <v>37</v>
      </c>
      <c r="W1124" s="172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  <c r="AZ1124" s="89"/>
      <c r="BA1124" s="89"/>
      <c r="BB1124" s="89"/>
      <c r="BC1124" s="89"/>
      <c r="BD1124" s="89"/>
      <c r="BE1124" s="89"/>
      <c r="BF1124" s="89"/>
      <c r="BG1124" s="89"/>
      <c r="BH1124" s="89"/>
      <c r="BI1124" s="89"/>
      <c r="BJ1124" s="89"/>
    </row>
    <row r="1125" spans="1:62" ht="12.75" x14ac:dyDescent="0.2">
      <c r="A1125" s="89"/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89"/>
      <c r="P1125" s="89"/>
      <c r="Q1125" s="89"/>
      <c r="R1125" s="89"/>
      <c r="S1125" s="89"/>
      <c r="T1125" s="89"/>
      <c r="U1125" s="89"/>
      <c r="V1125" s="89" t="s">
        <v>39</v>
      </c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  <c r="AZ1125" s="89"/>
      <c r="BA1125" s="89"/>
      <c r="BB1125" s="89"/>
      <c r="BC1125" s="89"/>
      <c r="BD1125" s="89"/>
      <c r="BE1125" s="89"/>
      <c r="BF1125" s="89"/>
      <c r="BG1125" s="89"/>
      <c r="BH1125" s="89"/>
      <c r="BI1125" s="89"/>
      <c r="BJ1125" s="89"/>
    </row>
    <row r="1126" spans="1:62" ht="12.75" x14ac:dyDescent="0.2">
      <c r="A1126" s="89"/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 t="s">
        <v>41</v>
      </c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  <c r="AZ1126" s="89"/>
      <c r="BA1126" s="89"/>
      <c r="BB1126" s="89"/>
      <c r="BC1126" s="89"/>
      <c r="BD1126" s="89"/>
      <c r="BE1126" s="89"/>
      <c r="BF1126" s="89"/>
      <c r="BG1126" s="89"/>
      <c r="BH1126" s="89"/>
      <c r="BI1126" s="89"/>
      <c r="BJ1126" s="89"/>
    </row>
    <row r="1127" spans="1:62" ht="12.75" x14ac:dyDescent="0.2">
      <c r="A1127" s="89"/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 t="s">
        <v>42</v>
      </c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  <c r="AZ1127" s="89"/>
      <c r="BA1127" s="89"/>
      <c r="BB1127" s="89"/>
      <c r="BC1127" s="89"/>
      <c r="BD1127" s="89"/>
      <c r="BE1127" s="89"/>
      <c r="BF1127" s="89"/>
      <c r="BG1127" s="89"/>
      <c r="BH1127" s="89"/>
      <c r="BI1127" s="89"/>
      <c r="BJ1127" s="89"/>
    </row>
    <row r="1128" spans="1:62" ht="12.75" x14ac:dyDescent="0.2">
      <c r="A1128" s="89"/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  <c r="L1128" s="89"/>
      <c r="M1128" s="89"/>
      <c r="N1128" s="89"/>
      <c r="O1128" s="89"/>
      <c r="P1128" s="89"/>
      <c r="Q1128" s="89"/>
      <c r="R1128" s="89"/>
      <c r="S1128" s="89"/>
      <c r="T1128" s="89"/>
      <c r="U1128" s="89"/>
      <c r="V1128" s="89" t="s">
        <v>43</v>
      </c>
      <c r="W1128" s="172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</row>
    <row r="1129" spans="1:62" ht="12.75" x14ac:dyDescent="0.2">
      <c r="A1129" s="89"/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  <c r="M1129" s="89"/>
      <c r="N1129" s="89"/>
      <c r="O1129" s="89"/>
      <c r="P1129" s="89"/>
      <c r="Q1129" s="89"/>
      <c r="R1129" s="89"/>
      <c r="S1129" s="89"/>
      <c r="T1129" s="89"/>
      <c r="U1129" s="89"/>
      <c r="V1129" s="89" t="s">
        <v>44</v>
      </c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  <c r="AZ1129" s="89"/>
      <c r="BA1129" s="89"/>
      <c r="BB1129" s="89"/>
      <c r="BC1129" s="89"/>
      <c r="BD1129" s="89"/>
      <c r="BE1129" s="89"/>
      <c r="BF1129" s="89"/>
      <c r="BG1129" s="89"/>
      <c r="BH1129" s="89"/>
      <c r="BI1129" s="89"/>
      <c r="BJ1129" s="89"/>
    </row>
    <row r="1130" spans="1:62" ht="12.75" x14ac:dyDescent="0.2">
      <c r="A1130" s="89"/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  <c r="L1130" s="89"/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89"/>
      <c r="AX1130" s="89"/>
      <c r="AY1130" s="89"/>
      <c r="AZ1130" s="89"/>
      <c r="BA1130" s="89"/>
      <c r="BB1130" s="89"/>
      <c r="BC1130" s="89"/>
      <c r="BD1130" s="89"/>
      <c r="BE1130" s="89"/>
      <c r="BF1130" s="89"/>
      <c r="BG1130" s="89"/>
      <c r="BH1130" s="89"/>
      <c r="BI1130" s="89"/>
      <c r="BJ1130" s="89"/>
    </row>
    <row r="1131" spans="1:62" ht="12.75" x14ac:dyDescent="0.2">
      <c r="A1131" s="89"/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  <c r="N1131" s="89"/>
      <c r="O1131" s="89"/>
      <c r="P1131" s="89"/>
      <c r="Q1131" s="89"/>
      <c r="R1131" s="89"/>
      <c r="S1131" s="89"/>
      <c r="T1131" s="89"/>
      <c r="U1131" s="89">
        <v>50</v>
      </c>
      <c r="V1131" s="89" t="s">
        <v>17</v>
      </c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  <c r="AZ1131" s="89"/>
      <c r="BA1131" s="89"/>
      <c r="BB1131" s="89"/>
      <c r="BC1131" s="89"/>
      <c r="BD1131" s="89"/>
      <c r="BE1131" s="89"/>
      <c r="BF1131" s="89"/>
      <c r="BG1131" s="89"/>
      <c r="BH1131" s="89"/>
      <c r="BI1131" s="89"/>
      <c r="BJ1131" s="89"/>
    </row>
    <row r="1132" spans="1:62" ht="12.75" x14ac:dyDescent="0.2">
      <c r="A1132" s="89"/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  <c r="L1132" s="89"/>
      <c r="M1132" s="89"/>
      <c r="N1132" s="89"/>
      <c r="O1132" s="89"/>
      <c r="P1132" s="89"/>
      <c r="Q1132" s="89"/>
      <c r="R1132" s="89"/>
      <c r="S1132" s="89"/>
      <c r="T1132" s="89"/>
      <c r="U1132" s="89"/>
      <c r="V1132" s="89" t="s">
        <v>18</v>
      </c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  <c r="AZ1132" s="89"/>
      <c r="BA1132" s="89"/>
      <c r="BB1132" s="89"/>
      <c r="BC1132" s="89"/>
      <c r="BD1132" s="89"/>
      <c r="BE1132" s="89"/>
      <c r="BF1132" s="89"/>
      <c r="BG1132" s="89"/>
      <c r="BH1132" s="89"/>
      <c r="BI1132" s="89"/>
      <c r="BJ1132" s="89"/>
    </row>
    <row r="1133" spans="1:62" ht="12.75" x14ac:dyDescent="0.2">
      <c r="A1133" s="89"/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  <c r="L1133" s="89"/>
      <c r="M1133" s="89"/>
      <c r="N1133" s="89"/>
      <c r="O1133" s="89"/>
      <c r="P1133" s="89"/>
      <c r="Q1133" s="89"/>
      <c r="R1133" s="89"/>
      <c r="S1133" s="89"/>
      <c r="T1133" s="89"/>
      <c r="U1133" s="89"/>
      <c r="V1133" s="89" t="s">
        <v>20</v>
      </c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89"/>
      <c r="BB1133" s="89"/>
      <c r="BC1133" s="89"/>
      <c r="BD1133" s="89"/>
      <c r="BE1133" s="89"/>
      <c r="BF1133" s="89"/>
      <c r="BG1133" s="89"/>
      <c r="BH1133" s="89"/>
      <c r="BI1133" s="89"/>
      <c r="BJ1133" s="89"/>
    </row>
    <row r="1134" spans="1:62" ht="12.75" x14ac:dyDescent="0.2">
      <c r="A1134" s="89"/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89"/>
      <c r="N1134" s="89"/>
      <c r="O1134" s="89"/>
      <c r="P1134" s="89"/>
      <c r="Q1134" s="89"/>
      <c r="R1134" s="89"/>
      <c r="S1134" s="89"/>
      <c r="T1134" s="89"/>
      <c r="U1134" s="89"/>
      <c r="V1134" s="89" t="s">
        <v>22</v>
      </c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  <c r="AZ1134" s="89"/>
      <c r="BA1134" s="89"/>
      <c r="BB1134" s="89"/>
      <c r="BC1134" s="89"/>
      <c r="BD1134" s="89"/>
      <c r="BE1134" s="89"/>
      <c r="BF1134" s="89"/>
      <c r="BG1134" s="89"/>
      <c r="BH1134" s="89"/>
      <c r="BI1134" s="89"/>
      <c r="BJ1134" s="89"/>
    </row>
    <row r="1135" spans="1:62" ht="12.75" x14ac:dyDescent="0.2">
      <c r="A1135" s="89"/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  <c r="L1135" s="89"/>
      <c r="M1135" s="89"/>
      <c r="N1135" s="89"/>
      <c r="O1135" s="89"/>
      <c r="P1135" s="89"/>
      <c r="Q1135" s="89"/>
      <c r="R1135" s="89"/>
      <c r="S1135" s="89"/>
      <c r="T1135" s="89"/>
      <c r="U1135" s="89"/>
      <c r="V1135" s="89" t="s">
        <v>24</v>
      </c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</row>
    <row r="1136" spans="1:62" ht="12.75" x14ac:dyDescent="0.2">
      <c r="A1136" s="89"/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  <c r="L1136" s="89"/>
      <c r="M1136" s="89"/>
      <c r="N1136" s="89"/>
      <c r="O1136" s="89"/>
      <c r="P1136" s="89"/>
      <c r="Q1136" s="89"/>
      <c r="R1136" s="89"/>
      <c r="S1136" s="89"/>
      <c r="T1136" s="89"/>
      <c r="U1136" s="89"/>
      <c r="V1136" s="89" t="s">
        <v>25</v>
      </c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</row>
    <row r="1137" spans="1:62" ht="12.75" x14ac:dyDescent="0.2">
      <c r="A1137" s="89"/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89"/>
      <c r="O1137" s="89"/>
      <c r="P1137" s="89"/>
      <c r="Q1137" s="89"/>
      <c r="R1137" s="89"/>
      <c r="S1137" s="89"/>
      <c r="T1137" s="89"/>
      <c r="U1137" s="89"/>
      <c r="V1137" s="89" t="s">
        <v>26</v>
      </c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</row>
    <row r="1138" spans="1:62" ht="12.75" x14ac:dyDescent="0.2">
      <c r="A1138" s="89"/>
      <c r="B1138" s="89"/>
      <c r="C1138" s="89"/>
      <c r="D1138" s="89"/>
      <c r="E1138" s="89"/>
      <c r="F1138" s="89"/>
      <c r="G1138" s="89"/>
      <c r="H1138" s="89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  <c r="S1138" s="89"/>
      <c r="T1138" s="89"/>
      <c r="U1138" s="89"/>
      <c r="V1138" s="89" t="s">
        <v>27</v>
      </c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</row>
    <row r="1139" spans="1:62" ht="12.75" x14ac:dyDescent="0.2">
      <c r="A1139" s="89"/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  <c r="L1139" s="89"/>
      <c r="M1139" s="89"/>
      <c r="N1139" s="89"/>
      <c r="O1139" s="89"/>
      <c r="P1139" s="89"/>
      <c r="Q1139" s="89"/>
      <c r="R1139" s="89"/>
      <c r="S1139" s="89"/>
      <c r="T1139" s="89"/>
      <c r="U1139" s="89"/>
      <c r="V1139" s="89" t="s">
        <v>28</v>
      </c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</row>
    <row r="1140" spans="1:62" ht="12.75" x14ac:dyDescent="0.2">
      <c r="A1140" s="89"/>
      <c r="B1140" s="89"/>
      <c r="C1140" s="89"/>
      <c r="D1140" s="89"/>
      <c r="E1140" s="89"/>
      <c r="F1140" s="89"/>
      <c r="G1140" s="89"/>
      <c r="H1140" s="89"/>
      <c r="I1140" s="89"/>
      <c r="J1140" s="89"/>
      <c r="K1140" s="89"/>
      <c r="L1140" s="89"/>
      <c r="M1140" s="89"/>
      <c r="N1140" s="89"/>
      <c r="O1140" s="89"/>
      <c r="P1140" s="89"/>
      <c r="Q1140" s="89"/>
      <c r="R1140" s="89"/>
      <c r="S1140" s="89"/>
      <c r="T1140" s="89"/>
      <c r="U1140" s="89"/>
      <c r="V1140" s="89" t="s">
        <v>29</v>
      </c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</row>
    <row r="1141" spans="1:62" ht="12.75" x14ac:dyDescent="0.2">
      <c r="A1141" s="89"/>
      <c r="B1141" s="89"/>
      <c r="C1141" s="89"/>
      <c r="D1141" s="89"/>
      <c r="E1141" s="89"/>
      <c r="F1141" s="89"/>
      <c r="G1141" s="89"/>
      <c r="H1141" s="89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  <c r="S1141" s="89"/>
      <c r="T1141" s="89"/>
      <c r="U1141" s="89"/>
      <c r="V1141" s="89" t="s">
        <v>30</v>
      </c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  <c r="AZ1141" s="89"/>
      <c r="BA1141" s="89"/>
      <c r="BB1141" s="89"/>
      <c r="BC1141" s="89"/>
      <c r="BD1141" s="89"/>
      <c r="BE1141" s="89"/>
      <c r="BF1141" s="89"/>
      <c r="BG1141" s="89"/>
      <c r="BH1141" s="89"/>
      <c r="BI1141" s="89"/>
      <c r="BJ1141" s="89"/>
    </row>
    <row r="1142" spans="1:62" ht="12.75" x14ac:dyDescent="0.2">
      <c r="A1142" s="89"/>
      <c r="B1142" s="89"/>
      <c r="C1142" s="89"/>
      <c r="D1142" s="89"/>
      <c r="E1142" s="89"/>
      <c r="F1142" s="89"/>
      <c r="G1142" s="89"/>
      <c r="H1142" s="89"/>
      <c r="I1142" s="89"/>
      <c r="J1142" s="89"/>
      <c r="K1142" s="89"/>
      <c r="L1142" s="89"/>
      <c r="M1142" s="89"/>
      <c r="N1142" s="89"/>
      <c r="O1142" s="89"/>
      <c r="P1142" s="89"/>
      <c r="Q1142" s="89"/>
      <c r="R1142" s="89"/>
      <c r="S1142" s="89"/>
      <c r="T1142" s="89"/>
      <c r="U1142" s="89"/>
      <c r="V1142" s="89" t="s">
        <v>31</v>
      </c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  <c r="AZ1142" s="89"/>
      <c r="BA1142" s="89"/>
      <c r="BB1142" s="89"/>
      <c r="BC1142" s="89"/>
      <c r="BD1142" s="89"/>
      <c r="BE1142" s="89"/>
      <c r="BF1142" s="89"/>
      <c r="BG1142" s="89"/>
      <c r="BH1142" s="89"/>
      <c r="BI1142" s="89"/>
      <c r="BJ1142" s="89"/>
    </row>
    <row r="1143" spans="1:62" ht="12.75" x14ac:dyDescent="0.2">
      <c r="A1143" s="89"/>
      <c r="B1143" s="89"/>
      <c r="C1143" s="89"/>
      <c r="D1143" s="89"/>
      <c r="E1143" s="89"/>
      <c r="F1143" s="89"/>
      <c r="G1143" s="89"/>
      <c r="H1143" s="89"/>
      <c r="I1143" s="89"/>
      <c r="J1143" s="89"/>
      <c r="K1143" s="89"/>
      <c r="L1143" s="89"/>
      <c r="M1143" s="89"/>
      <c r="N1143" s="89"/>
      <c r="O1143" s="89"/>
      <c r="P1143" s="89"/>
      <c r="Q1143" s="89"/>
      <c r="R1143" s="89"/>
      <c r="S1143" s="89"/>
      <c r="T1143" s="89"/>
      <c r="U1143" s="89"/>
      <c r="V1143" s="89" t="s">
        <v>32</v>
      </c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  <c r="AZ1143" s="89"/>
      <c r="BA1143" s="89"/>
      <c r="BB1143" s="89"/>
      <c r="BC1143" s="89"/>
      <c r="BD1143" s="89"/>
      <c r="BE1143" s="89"/>
      <c r="BF1143" s="89"/>
      <c r="BG1143" s="89"/>
      <c r="BH1143" s="89"/>
      <c r="BI1143" s="89"/>
      <c r="BJ1143" s="89"/>
    </row>
    <row r="1144" spans="1:62" ht="12.75" x14ac:dyDescent="0.2">
      <c r="A1144" s="89"/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  <c r="L1144" s="89"/>
      <c r="M1144" s="89"/>
      <c r="N1144" s="89"/>
      <c r="O1144" s="89"/>
      <c r="P1144" s="89"/>
      <c r="Q1144" s="89"/>
      <c r="R1144" s="89"/>
      <c r="S1144" s="89"/>
      <c r="T1144" s="89"/>
      <c r="U1144" s="89"/>
      <c r="V1144" s="89" t="s">
        <v>33</v>
      </c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  <c r="AZ1144" s="89"/>
      <c r="BA1144" s="89"/>
      <c r="BB1144" s="89"/>
      <c r="BC1144" s="89"/>
      <c r="BD1144" s="89"/>
      <c r="BE1144" s="89"/>
      <c r="BF1144" s="89"/>
      <c r="BG1144" s="89"/>
      <c r="BH1144" s="89"/>
      <c r="BI1144" s="89"/>
      <c r="BJ1144" s="89"/>
    </row>
    <row r="1145" spans="1:62" ht="12.75" x14ac:dyDescent="0.2">
      <c r="A1145" s="89"/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  <c r="L1145" s="89"/>
      <c r="M1145" s="89"/>
      <c r="N1145" s="89"/>
      <c r="O1145" s="89"/>
      <c r="P1145" s="89"/>
      <c r="Q1145" s="89"/>
      <c r="R1145" s="89"/>
      <c r="S1145" s="89"/>
      <c r="T1145" s="89"/>
      <c r="U1145" s="89"/>
      <c r="V1145" s="89" t="s">
        <v>35</v>
      </c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  <c r="AZ1145" s="89"/>
      <c r="BA1145" s="89"/>
      <c r="BB1145" s="89"/>
      <c r="BC1145" s="89"/>
      <c r="BD1145" s="89"/>
      <c r="BE1145" s="89"/>
      <c r="BF1145" s="89"/>
      <c r="BG1145" s="89"/>
      <c r="BH1145" s="89"/>
      <c r="BI1145" s="89"/>
      <c r="BJ1145" s="89"/>
    </row>
    <row r="1146" spans="1:62" ht="12.75" x14ac:dyDescent="0.2">
      <c r="A1146" s="89"/>
      <c r="B1146" s="89"/>
      <c r="C1146" s="89"/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89"/>
      <c r="P1146" s="89"/>
      <c r="Q1146" s="89"/>
      <c r="R1146" s="89"/>
      <c r="S1146" s="89"/>
      <c r="T1146" s="89"/>
      <c r="U1146" s="89"/>
      <c r="V1146" s="89" t="s">
        <v>37</v>
      </c>
      <c r="W1146" s="172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</row>
    <row r="1147" spans="1:62" ht="12.75" x14ac:dyDescent="0.2">
      <c r="A1147" s="89"/>
      <c r="B1147" s="89"/>
      <c r="C1147" s="89"/>
      <c r="D1147" s="89"/>
      <c r="E1147" s="89"/>
      <c r="F1147" s="89"/>
      <c r="G1147" s="89"/>
      <c r="H1147" s="89"/>
      <c r="I1147" s="89"/>
      <c r="J1147" s="89"/>
      <c r="K1147" s="89"/>
      <c r="L1147" s="89"/>
      <c r="M1147" s="89"/>
      <c r="N1147" s="89"/>
      <c r="O1147" s="89"/>
      <c r="P1147" s="89"/>
      <c r="Q1147" s="89"/>
      <c r="R1147" s="89"/>
      <c r="S1147" s="89"/>
      <c r="T1147" s="89"/>
      <c r="U1147" s="89"/>
      <c r="V1147" s="89" t="s">
        <v>39</v>
      </c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  <c r="AZ1147" s="89"/>
      <c r="BA1147" s="89"/>
      <c r="BB1147" s="89"/>
      <c r="BC1147" s="89"/>
      <c r="BD1147" s="89"/>
      <c r="BE1147" s="89"/>
      <c r="BF1147" s="89"/>
      <c r="BG1147" s="89"/>
      <c r="BH1147" s="89"/>
      <c r="BI1147" s="89"/>
      <c r="BJ1147" s="89"/>
    </row>
    <row r="1148" spans="1:62" ht="12.75" x14ac:dyDescent="0.2">
      <c r="A1148" s="89"/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89"/>
      <c r="P1148" s="89"/>
      <c r="Q1148" s="89"/>
      <c r="R1148" s="89"/>
      <c r="S1148" s="89"/>
      <c r="T1148" s="89"/>
      <c r="U1148" s="89"/>
      <c r="V1148" s="89" t="s">
        <v>41</v>
      </c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  <c r="AZ1148" s="89"/>
      <c r="BA1148" s="89"/>
      <c r="BB1148" s="89"/>
      <c r="BC1148" s="89"/>
      <c r="BD1148" s="89"/>
      <c r="BE1148" s="89"/>
      <c r="BF1148" s="89"/>
      <c r="BG1148" s="89"/>
      <c r="BH1148" s="89"/>
      <c r="BI1148" s="89"/>
      <c r="BJ1148" s="89"/>
    </row>
    <row r="1149" spans="1:62" ht="12.75" x14ac:dyDescent="0.2">
      <c r="A1149" s="89"/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89"/>
      <c r="O1149" s="89"/>
      <c r="P1149" s="89"/>
      <c r="Q1149" s="89"/>
      <c r="R1149" s="89"/>
      <c r="S1149" s="89"/>
      <c r="T1149" s="89"/>
      <c r="U1149" s="89"/>
      <c r="V1149" s="89" t="s">
        <v>42</v>
      </c>
      <c r="W1149" s="89"/>
      <c r="X1149" s="89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89"/>
      <c r="AX1149" s="89"/>
      <c r="AY1149" s="89"/>
      <c r="AZ1149" s="89"/>
      <c r="BA1149" s="89"/>
      <c r="BB1149" s="89"/>
      <c r="BC1149" s="89"/>
      <c r="BD1149" s="89"/>
      <c r="BE1149" s="89"/>
      <c r="BF1149" s="89"/>
      <c r="BG1149" s="89"/>
      <c r="BH1149" s="89"/>
      <c r="BI1149" s="89"/>
      <c r="BJ1149" s="89"/>
    </row>
    <row r="1150" spans="1:62" ht="12.75" x14ac:dyDescent="0.2">
      <c r="A1150" s="89"/>
      <c r="B1150" s="89"/>
      <c r="C1150" s="89"/>
      <c r="D1150" s="89"/>
      <c r="E1150" s="89"/>
      <c r="F1150" s="89"/>
      <c r="G1150" s="89"/>
      <c r="H1150" s="89"/>
      <c r="I1150" s="89"/>
      <c r="J1150" s="89"/>
      <c r="K1150" s="89"/>
      <c r="L1150" s="89"/>
      <c r="M1150" s="89"/>
      <c r="N1150" s="89"/>
      <c r="O1150" s="89"/>
      <c r="P1150" s="89"/>
      <c r="Q1150" s="89"/>
      <c r="R1150" s="89"/>
      <c r="S1150" s="89"/>
      <c r="T1150" s="89"/>
      <c r="U1150" s="89"/>
      <c r="V1150" s="89" t="s">
        <v>43</v>
      </c>
      <c r="W1150" s="172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89"/>
      <c r="AX1150" s="89"/>
      <c r="AY1150" s="89"/>
      <c r="AZ1150" s="89"/>
      <c r="BA1150" s="89"/>
      <c r="BB1150" s="89"/>
      <c r="BC1150" s="89"/>
      <c r="BD1150" s="89"/>
      <c r="BE1150" s="89"/>
      <c r="BF1150" s="89"/>
      <c r="BG1150" s="89"/>
      <c r="BH1150" s="89"/>
      <c r="BI1150" s="89"/>
      <c r="BJ1150" s="89"/>
    </row>
    <row r="1151" spans="1:62" ht="12.75" x14ac:dyDescent="0.2">
      <c r="A1151" s="89"/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  <c r="L1151" s="89"/>
      <c r="M1151" s="89"/>
      <c r="N1151" s="89"/>
      <c r="O1151" s="89"/>
      <c r="P1151" s="89"/>
      <c r="Q1151" s="89"/>
      <c r="R1151" s="89"/>
      <c r="S1151" s="89"/>
      <c r="T1151" s="89"/>
      <c r="U1151" s="89"/>
      <c r="V1151" s="89" t="s">
        <v>44</v>
      </c>
      <c r="W1151" s="89"/>
      <c r="X1151" s="89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89"/>
      <c r="AX1151" s="89"/>
      <c r="AY1151" s="89"/>
      <c r="AZ1151" s="89"/>
      <c r="BA1151" s="89"/>
      <c r="BB1151" s="89"/>
      <c r="BC1151" s="89"/>
      <c r="BD1151" s="89"/>
      <c r="BE1151" s="89"/>
      <c r="BF1151" s="89"/>
      <c r="BG1151" s="89"/>
      <c r="BH1151" s="89"/>
      <c r="BI1151" s="89"/>
      <c r="BJ1151" s="89"/>
    </row>
    <row r="1152" spans="1:62" ht="12.75" x14ac:dyDescent="0.2">
      <c r="A1152" s="89"/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  <c r="L1152" s="89"/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  <c r="AZ1152" s="89"/>
      <c r="BA1152" s="89"/>
      <c r="BB1152" s="89"/>
      <c r="BC1152" s="89"/>
      <c r="BD1152" s="89"/>
      <c r="BE1152" s="89"/>
      <c r="BF1152" s="89"/>
      <c r="BG1152" s="89"/>
      <c r="BH1152" s="89"/>
      <c r="BI1152" s="89"/>
      <c r="BJ1152" s="89"/>
    </row>
    <row r="1153" spans="1:62" ht="12.75" x14ac:dyDescent="0.2">
      <c r="A1153" s="89"/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</row>
    <row r="1154" spans="1:62" ht="12.75" x14ac:dyDescent="0.2">
      <c r="A1154" s="89"/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  <c r="AZ1154" s="89"/>
      <c r="BA1154" s="89"/>
      <c r="BB1154" s="89"/>
      <c r="BC1154" s="89"/>
      <c r="BD1154" s="89"/>
      <c r="BE1154" s="89"/>
      <c r="BF1154" s="89"/>
      <c r="BG1154" s="89"/>
      <c r="BH1154" s="89"/>
      <c r="BI1154" s="89"/>
      <c r="BJ1154" s="89"/>
    </row>
    <row r="1155" spans="1:62" ht="12.75" x14ac:dyDescent="0.2">
      <c r="A1155" s="89"/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  <c r="L1155" s="89"/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89"/>
      <c r="AX1155" s="89"/>
      <c r="AY1155" s="89"/>
      <c r="AZ1155" s="89"/>
      <c r="BA1155" s="89"/>
      <c r="BB1155" s="89"/>
      <c r="BC1155" s="89"/>
      <c r="BD1155" s="89"/>
      <c r="BE1155" s="89"/>
      <c r="BF1155" s="89"/>
      <c r="BG1155" s="89"/>
      <c r="BH1155" s="89"/>
      <c r="BI1155" s="89"/>
      <c r="BJ1155" s="89"/>
    </row>
    <row r="1156" spans="1:62" ht="12.75" x14ac:dyDescent="0.2">
      <c r="A1156" s="89"/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89"/>
      <c r="AX1156" s="89"/>
      <c r="AY1156" s="89"/>
      <c r="AZ1156" s="89"/>
      <c r="BA1156" s="89"/>
      <c r="BB1156" s="89"/>
      <c r="BC1156" s="89"/>
      <c r="BD1156" s="89"/>
      <c r="BE1156" s="89"/>
      <c r="BF1156" s="89"/>
      <c r="BG1156" s="89"/>
      <c r="BH1156" s="89"/>
      <c r="BI1156" s="89"/>
      <c r="BJ1156" s="89"/>
    </row>
    <row r="1157" spans="1:62" ht="12.75" x14ac:dyDescent="0.2">
      <c r="A1157" s="89"/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89"/>
      <c r="AX1157" s="89"/>
      <c r="AY1157" s="89"/>
      <c r="AZ1157" s="89"/>
      <c r="BA1157" s="89"/>
      <c r="BB1157" s="89"/>
      <c r="BC1157" s="89"/>
      <c r="BD1157" s="89"/>
      <c r="BE1157" s="89"/>
      <c r="BF1157" s="89"/>
      <c r="BG1157" s="89"/>
      <c r="BH1157" s="89"/>
      <c r="BI1157" s="89"/>
      <c r="BJ1157" s="89"/>
    </row>
    <row r="1158" spans="1:62" ht="12.75" x14ac:dyDescent="0.2">
      <c r="A1158" s="89"/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  <c r="L1158" s="89"/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  <c r="AZ1158" s="89"/>
      <c r="BA1158" s="89"/>
      <c r="BB1158" s="89"/>
      <c r="BC1158" s="89"/>
      <c r="BD1158" s="89"/>
      <c r="BE1158" s="89"/>
      <c r="BF1158" s="89"/>
      <c r="BG1158" s="89"/>
      <c r="BH1158" s="89"/>
      <c r="BI1158" s="89"/>
      <c r="BJ1158" s="89"/>
    </row>
    <row r="1159" spans="1:62" ht="12.75" x14ac:dyDescent="0.2">
      <c r="A1159" s="89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89"/>
      <c r="BJ1159" s="89"/>
    </row>
    <row r="1160" spans="1:62" ht="12.75" x14ac:dyDescent="0.2">
      <c r="A1160" s="89"/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  <c r="L1160" s="89"/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89"/>
      <c r="AX1160" s="89"/>
      <c r="AY1160" s="89"/>
      <c r="AZ1160" s="89"/>
      <c r="BA1160" s="89"/>
      <c r="BB1160" s="89"/>
      <c r="BC1160" s="89"/>
      <c r="BD1160" s="89"/>
      <c r="BE1160" s="89"/>
      <c r="BF1160" s="89"/>
      <c r="BG1160" s="89"/>
      <c r="BH1160" s="89"/>
      <c r="BI1160" s="89"/>
      <c r="BJ1160" s="89"/>
    </row>
    <row r="1161" spans="1:62" ht="12.75" x14ac:dyDescent="0.2">
      <c r="A1161" s="89"/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  <c r="L1161" s="89"/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89"/>
      <c r="AX1161" s="89"/>
      <c r="AY1161" s="89"/>
      <c r="AZ1161" s="89"/>
      <c r="BA1161" s="89"/>
      <c r="BB1161" s="89"/>
      <c r="BC1161" s="89"/>
      <c r="BD1161" s="89"/>
      <c r="BE1161" s="89"/>
      <c r="BF1161" s="89"/>
      <c r="BG1161" s="89"/>
      <c r="BH1161" s="89"/>
      <c r="BI1161" s="89"/>
      <c r="BJ1161" s="89"/>
    </row>
    <row r="1162" spans="1:62" ht="12.75" x14ac:dyDescent="0.2">
      <c r="A1162" s="89"/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89"/>
      <c r="AX1162" s="89"/>
      <c r="AY1162" s="89"/>
      <c r="AZ1162" s="89"/>
      <c r="BA1162" s="89"/>
      <c r="BB1162" s="89"/>
      <c r="BC1162" s="89"/>
      <c r="BD1162" s="89"/>
      <c r="BE1162" s="89"/>
      <c r="BF1162" s="89"/>
      <c r="BG1162" s="89"/>
      <c r="BH1162" s="89"/>
      <c r="BI1162" s="89"/>
      <c r="BJ1162" s="89"/>
    </row>
    <row r="1163" spans="1:62" ht="12.75" x14ac:dyDescent="0.2">
      <c r="A1163" s="89"/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  <c r="L1163" s="89"/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89"/>
      <c r="AX1163" s="89"/>
      <c r="AY1163" s="89"/>
      <c r="AZ1163" s="89"/>
      <c r="BA1163" s="89"/>
      <c r="BB1163" s="89"/>
      <c r="BC1163" s="89"/>
      <c r="BD1163" s="89"/>
      <c r="BE1163" s="89"/>
      <c r="BF1163" s="89"/>
      <c r="BG1163" s="89"/>
      <c r="BH1163" s="89"/>
      <c r="BI1163" s="89"/>
      <c r="BJ1163" s="89"/>
    </row>
    <row r="1164" spans="1:62" ht="12.75" x14ac:dyDescent="0.2">
      <c r="A1164" s="89"/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  <c r="L1164" s="89"/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89"/>
      <c r="AX1164" s="89"/>
      <c r="AY1164" s="89"/>
      <c r="AZ1164" s="89"/>
      <c r="BA1164" s="89"/>
      <c r="BB1164" s="89"/>
      <c r="BC1164" s="89"/>
      <c r="BD1164" s="89"/>
      <c r="BE1164" s="89"/>
      <c r="BF1164" s="89"/>
      <c r="BG1164" s="89"/>
      <c r="BH1164" s="89"/>
      <c r="BI1164" s="89"/>
      <c r="BJ1164" s="89"/>
    </row>
    <row r="1165" spans="1:62" ht="12.75" x14ac:dyDescent="0.2">
      <c r="A1165" s="89"/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  <c r="AW1165" s="89"/>
      <c r="AX1165" s="89"/>
      <c r="AY1165" s="89"/>
      <c r="AZ1165" s="89"/>
      <c r="BA1165" s="89"/>
      <c r="BB1165" s="89"/>
      <c r="BC1165" s="89"/>
      <c r="BD1165" s="89"/>
      <c r="BE1165" s="89"/>
      <c r="BF1165" s="89"/>
      <c r="BG1165" s="89"/>
      <c r="BH1165" s="89"/>
      <c r="BI1165" s="89"/>
      <c r="BJ1165" s="89"/>
    </row>
    <row r="1166" spans="1:62" ht="12.75" x14ac:dyDescent="0.2">
      <c r="A1166" s="89"/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  <c r="L1166" s="89"/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A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  <c r="AW1166" s="89"/>
      <c r="AX1166" s="89"/>
      <c r="AY1166" s="89"/>
      <c r="AZ1166" s="89"/>
      <c r="BA1166" s="89"/>
      <c r="BB1166" s="89"/>
      <c r="BC1166" s="89"/>
      <c r="BD1166" s="89"/>
      <c r="BE1166" s="89"/>
      <c r="BF1166" s="89"/>
      <c r="BG1166" s="89"/>
      <c r="BH1166" s="89"/>
      <c r="BI1166" s="89"/>
      <c r="BJ1166" s="89"/>
    </row>
    <row r="1167" spans="1:62" ht="12.75" x14ac:dyDescent="0.2">
      <c r="A1167" s="89"/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  <c r="L1167" s="89"/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  <c r="AW1167" s="89"/>
      <c r="AX1167" s="89"/>
      <c r="AY1167" s="89"/>
      <c r="AZ1167" s="89"/>
      <c r="BA1167" s="89"/>
      <c r="BB1167" s="89"/>
      <c r="BC1167" s="89"/>
      <c r="BD1167" s="89"/>
      <c r="BE1167" s="89"/>
      <c r="BF1167" s="89"/>
      <c r="BG1167" s="89"/>
      <c r="BH1167" s="89"/>
      <c r="BI1167" s="89"/>
      <c r="BJ1167" s="89"/>
    </row>
    <row r="1168" spans="1:62" ht="12.75" x14ac:dyDescent="0.2">
      <c r="A1168" s="89"/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  <c r="AW1168" s="89"/>
      <c r="AX1168" s="89"/>
      <c r="AY1168" s="89"/>
      <c r="AZ1168" s="89"/>
      <c r="BA1168" s="89"/>
      <c r="BB1168" s="89"/>
      <c r="BC1168" s="89"/>
      <c r="BD1168" s="89"/>
      <c r="BE1168" s="89"/>
      <c r="BF1168" s="89"/>
      <c r="BG1168" s="89"/>
      <c r="BH1168" s="89"/>
      <c r="BI1168" s="89"/>
      <c r="BJ1168" s="89"/>
    </row>
    <row r="1169" spans="1:62" ht="12.75" x14ac:dyDescent="0.2">
      <c r="A1169" s="89"/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89"/>
      <c r="AX1169" s="89"/>
      <c r="AY1169" s="89"/>
      <c r="AZ1169" s="89"/>
      <c r="BA1169" s="89"/>
      <c r="BB1169" s="89"/>
      <c r="BC1169" s="89"/>
      <c r="BD1169" s="89"/>
      <c r="BE1169" s="89"/>
      <c r="BF1169" s="89"/>
      <c r="BG1169" s="89"/>
      <c r="BH1169" s="89"/>
      <c r="BI1169" s="89"/>
      <c r="BJ1169" s="89"/>
    </row>
    <row r="1170" spans="1:62" ht="12.75" x14ac:dyDescent="0.2">
      <c r="A1170" s="89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A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  <c r="AW1170" s="89"/>
      <c r="AX1170" s="89"/>
      <c r="AY1170" s="89"/>
      <c r="AZ1170" s="89"/>
      <c r="BA1170" s="89"/>
      <c r="BB1170" s="89"/>
      <c r="BC1170" s="89"/>
      <c r="BD1170" s="89"/>
      <c r="BE1170" s="89"/>
      <c r="BF1170" s="89"/>
      <c r="BG1170" s="89"/>
      <c r="BH1170" s="89"/>
      <c r="BI1170" s="89"/>
      <c r="BJ1170" s="89"/>
    </row>
    <row r="1171" spans="1:62" ht="12.75" x14ac:dyDescent="0.2">
      <c r="A1171" s="89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  <c r="AW1171" s="89"/>
      <c r="AX1171" s="89"/>
      <c r="AY1171" s="89"/>
      <c r="AZ1171" s="89"/>
      <c r="BA1171" s="89"/>
      <c r="BB1171" s="89"/>
      <c r="BC1171" s="89"/>
      <c r="BD1171" s="89"/>
      <c r="BE1171" s="89"/>
      <c r="BF1171" s="89"/>
      <c r="BG1171" s="89"/>
      <c r="BH1171" s="89"/>
      <c r="BI1171" s="89"/>
      <c r="BJ1171" s="89"/>
    </row>
    <row r="1172" spans="1:62" ht="12.75" x14ac:dyDescent="0.2">
      <c r="A1172" s="89"/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  <c r="AW1172" s="89"/>
      <c r="AX1172" s="89"/>
      <c r="AY1172" s="89"/>
      <c r="AZ1172" s="89"/>
      <c r="BA1172" s="89"/>
      <c r="BB1172" s="89"/>
      <c r="BC1172" s="89"/>
      <c r="BD1172" s="89"/>
      <c r="BE1172" s="89"/>
      <c r="BF1172" s="89"/>
      <c r="BG1172" s="89"/>
      <c r="BH1172" s="89"/>
      <c r="BI1172" s="89"/>
      <c r="BJ1172" s="89"/>
    </row>
    <row r="1173" spans="1:62" ht="12.75" x14ac:dyDescent="0.2">
      <c r="A1173" s="89"/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  <c r="AW1173" s="89"/>
      <c r="AX1173" s="89"/>
      <c r="AY1173" s="89"/>
      <c r="AZ1173" s="89"/>
      <c r="BA1173" s="89"/>
      <c r="BB1173" s="89"/>
      <c r="BC1173" s="89"/>
      <c r="BD1173" s="89"/>
      <c r="BE1173" s="89"/>
      <c r="BF1173" s="89"/>
      <c r="BG1173" s="89"/>
      <c r="BH1173" s="89"/>
      <c r="BI1173" s="89"/>
      <c r="BJ1173" s="89"/>
    </row>
    <row r="1174" spans="1:62" ht="12.75" x14ac:dyDescent="0.2">
      <c r="A1174" s="89"/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  <c r="AW1174" s="89"/>
      <c r="AX1174" s="89"/>
      <c r="AY1174" s="89"/>
      <c r="AZ1174" s="89"/>
      <c r="BA1174" s="89"/>
      <c r="BB1174" s="89"/>
      <c r="BC1174" s="89"/>
      <c r="BD1174" s="89"/>
      <c r="BE1174" s="89"/>
      <c r="BF1174" s="89"/>
      <c r="BG1174" s="89"/>
      <c r="BH1174" s="89"/>
      <c r="BI1174" s="89"/>
      <c r="BJ1174" s="89"/>
    </row>
    <row r="1175" spans="1:62" ht="12.75" x14ac:dyDescent="0.2">
      <c r="A1175" s="89"/>
      <c r="B1175" s="89"/>
      <c r="C1175" s="89"/>
      <c r="D1175" s="89"/>
      <c r="E1175" s="89"/>
      <c r="F1175" s="89"/>
      <c r="G1175" s="89"/>
      <c r="H1175" s="89"/>
      <c r="I1175" s="89"/>
      <c r="J1175" s="89"/>
      <c r="K1175" s="89"/>
      <c r="L1175" s="89"/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  <c r="AW1175" s="89"/>
      <c r="AX1175" s="89"/>
      <c r="AY1175" s="89"/>
      <c r="AZ1175" s="89"/>
      <c r="BA1175" s="89"/>
      <c r="BB1175" s="89"/>
      <c r="BC1175" s="89"/>
      <c r="BD1175" s="89"/>
      <c r="BE1175" s="89"/>
      <c r="BF1175" s="89"/>
      <c r="BG1175" s="89"/>
      <c r="BH1175" s="89"/>
      <c r="BI1175" s="89"/>
      <c r="BJ1175" s="89"/>
    </row>
    <row r="1176" spans="1:62" ht="12.75" x14ac:dyDescent="0.2">
      <c r="A1176" s="89"/>
      <c r="B1176" s="89"/>
      <c r="C1176" s="89"/>
      <c r="D1176" s="89"/>
      <c r="E1176" s="89"/>
      <c r="F1176" s="89"/>
      <c r="G1176" s="89"/>
      <c r="H1176" s="89"/>
      <c r="I1176" s="89"/>
      <c r="J1176" s="89"/>
      <c r="K1176" s="89"/>
      <c r="L1176" s="89"/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A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89"/>
      <c r="AX1176" s="89"/>
      <c r="AY1176" s="89"/>
      <c r="AZ1176" s="89"/>
      <c r="BA1176" s="89"/>
      <c r="BB1176" s="89"/>
      <c r="BC1176" s="89"/>
      <c r="BD1176" s="89"/>
      <c r="BE1176" s="89"/>
      <c r="BF1176" s="89"/>
      <c r="BG1176" s="89"/>
      <c r="BH1176" s="89"/>
      <c r="BI1176" s="89"/>
      <c r="BJ1176" s="89"/>
    </row>
    <row r="1177" spans="1:62" ht="12.75" x14ac:dyDescent="0.2">
      <c r="A1177" s="89"/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  <c r="AW1177" s="89"/>
      <c r="AX1177" s="89"/>
      <c r="AY1177" s="89"/>
      <c r="AZ1177" s="89"/>
      <c r="BA1177" s="89"/>
      <c r="BB1177" s="89"/>
      <c r="BC1177" s="89"/>
      <c r="BD1177" s="89"/>
      <c r="BE1177" s="89"/>
      <c r="BF1177" s="89"/>
      <c r="BG1177" s="89"/>
      <c r="BH1177" s="89"/>
      <c r="BI1177" s="89"/>
      <c r="BJ1177" s="89"/>
    </row>
    <row r="1178" spans="1:62" ht="12.75" x14ac:dyDescent="0.2">
      <c r="A1178" s="89"/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  <c r="AW1178" s="89"/>
      <c r="AX1178" s="89"/>
      <c r="AY1178" s="89"/>
      <c r="AZ1178" s="89"/>
      <c r="BA1178" s="89"/>
      <c r="BB1178" s="89"/>
      <c r="BC1178" s="89"/>
      <c r="BD1178" s="89"/>
      <c r="BE1178" s="89"/>
      <c r="BF1178" s="89"/>
      <c r="BG1178" s="89"/>
      <c r="BH1178" s="89"/>
      <c r="BI1178" s="89"/>
      <c r="BJ1178" s="89"/>
    </row>
    <row r="1179" spans="1:62" ht="12.75" x14ac:dyDescent="0.2">
      <c r="A1179" s="89"/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  <c r="AW1179" s="89"/>
      <c r="AX1179" s="89"/>
      <c r="AY1179" s="89"/>
      <c r="AZ1179" s="89"/>
      <c r="BA1179" s="89"/>
      <c r="BB1179" s="89"/>
      <c r="BC1179" s="89"/>
      <c r="BD1179" s="89"/>
      <c r="BE1179" s="89"/>
      <c r="BF1179" s="89"/>
      <c r="BG1179" s="89"/>
      <c r="BH1179" s="89"/>
      <c r="BI1179" s="89"/>
      <c r="BJ1179" s="89"/>
    </row>
    <row r="1180" spans="1:62" ht="12.75" x14ac:dyDescent="0.2">
      <c r="A1180" s="89"/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  <c r="AW1180" s="89"/>
      <c r="AX1180" s="89"/>
      <c r="AY1180" s="89"/>
      <c r="AZ1180" s="89"/>
      <c r="BA1180" s="89"/>
      <c r="BB1180" s="89"/>
      <c r="BC1180" s="89"/>
      <c r="BD1180" s="89"/>
      <c r="BE1180" s="89"/>
      <c r="BF1180" s="89"/>
      <c r="BG1180" s="89"/>
      <c r="BH1180" s="89"/>
      <c r="BI1180" s="89"/>
      <c r="BJ1180" s="89"/>
    </row>
    <row r="1181" spans="1:62" ht="12.75" x14ac:dyDescent="0.2">
      <c r="A1181" s="89"/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A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  <c r="AW1181" s="89"/>
      <c r="AX1181" s="89"/>
      <c r="AY1181" s="89"/>
      <c r="AZ1181" s="89"/>
      <c r="BA1181" s="89"/>
      <c r="BB1181" s="89"/>
      <c r="BC1181" s="89"/>
      <c r="BD1181" s="89"/>
      <c r="BE1181" s="89"/>
      <c r="BF1181" s="89"/>
      <c r="BG1181" s="89"/>
      <c r="BH1181" s="89"/>
      <c r="BI1181" s="89"/>
      <c r="BJ1181" s="89"/>
    </row>
    <row r="1182" spans="1:62" ht="12.75" x14ac:dyDescent="0.2">
      <c r="A1182" s="89"/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  <c r="L1182" s="89"/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A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  <c r="AW1182" s="89"/>
      <c r="AX1182" s="89"/>
      <c r="AY1182" s="89"/>
      <c r="AZ1182" s="89"/>
      <c r="BA1182" s="89"/>
      <c r="BB1182" s="89"/>
      <c r="BC1182" s="89"/>
      <c r="BD1182" s="89"/>
      <c r="BE1182" s="89"/>
      <c r="BF1182" s="89"/>
      <c r="BG1182" s="89"/>
      <c r="BH1182" s="89"/>
      <c r="BI1182" s="89"/>
      <c r="BJ1182" s="89"/>
    </row>
    <row r="1183" spans="1:62" ht="12.75" x14ac:dyDescent="0.2">
      <c r="A1183" s="89"/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  <c r="AW1183" s="89"/>
      <c r="AX1183" s="89"/>
      <c r="AY1183" s="89"/>
      <c r="AZ1183" s="89"/>
      <c r="BA1183" s="89"/>
      <c r="BB1183" s="89"/>
      <c r="BC1183" s="89"/>
      <c r="BD1183" s="89"/>
      <c r="BE1183" s="89"/>
      <c r="BF1183" s="89"/>
      <c r="BG1183" s="89"/>
      <c r="BH1183" s="89"/>
      <c r="BI1183" s="89"/>
      <c r="BJ1183" s="89"/>
    </row>
    <row r="1184" spans="1:62" ht="12.75" x14ac:dyDescent="0.2">
      <c r="A1184" s="89"/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  <c r="L1184" s="89"/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  <c r="AW1184" s="89"/>
      <c r="AX1184" s="89"/>
      <c r="AY1184" s="89"/>
      <c r="AZ1184" s="89"/>
      <c r="BA1184" s="89"/>
      <c r="BB1184" s="89"/>
      <c r="BC1184" s="89"/>
      <c r="BD1184" s="89"/>
      <c r="BE1184" s="89"/>
      <c r="BF1184" s="89"/>
      <c r="BG1184" s="89"/>
      <c r="BH1184" s="89"/>
      <c r="BI1184" s="89"/>
      <c r="BJ1184" s="89"/>
    </row>
    <row r="1185" spans="1:62" ht="12.75" x14ac:dyDescent="0.2">
      <c r="A1185" s="89"/>
      <c r="B1185" s="89"/>
      <c r="C1185" s="89"/>
      <c r="D1185" s="89"/>
      <c r="E1185" s="89"/>
      <c r="F1185" s="89"/>
      <c r="G1185" s="89"/>
      <c r="H1185" s="89"/>
      <c r="I1185" s="89"/>
      <c r="J1185" s="89"/>
      <c r="K1185" s="89"/>
      <c r="L1185" s="89"/>
      <c r="M1185" s="89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  <c r="AW1185" s="89"/>
      <c r="AX1185" s="89"/>
      <c r="AY1185" s="89"/>
      <c r="AZ1185" s="89"/>
      <c r="BA1185" s="89"/>
      <c r="BB1185" s="89"/>
      <c r="BC1185" s="89"/>
      <c r="BD1185" s="89"/>
      <c r="BE1185" s="89"/>
      <c r="BF1185" s="89"/>
      <c r="BG1185" s="89"/>
      <c r="BH1185" s="89"/>
      <c r="BI1185" s="89"/>
      <c r="BJ1185" s="89"/>
    </row>
    <row r="1186" spans="1:62" ht="12.75" x14ac:dyDescent="0.2">
      <c r="A1186" s="89"/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  <c r="S1186" s="89"/>
      <c r="T1186" s="89"/>
      <c r="U1186" s="89"/>
      <c r="V1186" s="89"/>
      <c r="W1186" s="89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89"/>
      <c r="AP1186" s="89"/>
      <c r="AQ1186" s="89"/>
      <c r="AR1186" s="89"/>
      <c r="AS1186" s="89"/>
      <c r="AT1186" s="89"/>
      <c r="AU1186" s="89"/>
      <c r="AV1186" s="89"/>
      <c r="AW1186" s="89"/>
      <c r="AX1186" s="89"/>
      <c r="AY1186" s="89"/>
      <c r="AZ1186" s="89"/>
      <c r="BA1186" s="89"/>
      <c r="BB1186" s="89"/>
      <c r="BC1186" s="89"/>
      <c r="BD1186" s="89"/>
      <c r="BE1186" s="89"/>
      <c r="BF1186" s="89"/>
      <c r="BG1186" s="89"/>
      <c r="BH1186" s="89"/>
      <c r="BI1186" s="89"/>
      <c r="BJ1186" s="89"/>
    </row>
    <row r="1187" spans="1:62" ht="12.75" x14ac:dyDescent="0.2">
      <c r="A1187" s="89"/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  <c r="L1187" s="89"/>
      <c r="M1187" s="89"/>
      <c r="N1187" s="89"/>
      <c r="O1187" s="89"/>
      <c r="P1187" s="89"/>
      <c r="Q1187" s="89"/>
      <c r="R1187" s="89"/>
      <c r="S1187" s="89"/>
      <c r="T1187" s="89"/>
      <c r="U1187" s="89"/>
      <c r="V1187" s="89"/>
      <c r="W1187" s="89"/>
      <c r="X1187" s="89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  <c r="AM1187" s="89"/>
      <c r="AN1187" s="89"/>
      <c r="AO1187" s="89"/>
      <c r="AP1187" s="89"/>
      <c r="AQ1187" s="89"/>
      <c r="AR1187" s="89"/>
      <c r="AS1187" s="89"/>
      <c r="AT1187" s="89"/>
      <c r="AU1187" s="89"/>
      <c r="AV1187" s="89"/>
      <c r="AW1187" s="89"/>
      <c r="AX1187" s="89"/>
      <c r="AY1187" s="89"/>
      <c r="AZ1187" s="89"/>
      <c r="BA1187" s="89"/>
      <c r="BB1187" s="89"/>
      <c r="BC1187" s="89"/>
      <c r="BD1187" s="89"/>
      <c r="BE1187" s="89"/>
      <c r="BF1187" s="89"/>
      <c r="BG1187" s="89"/>
      <c r="BH1187" s="89"/>
      <c r="BI1187" s="89"/>
      <c r="BJ1187" s="89"/>
    </row>
    <row r="1188" spans="1:62" ht="12.75" x14ac:dyDescent="0.2">
      <c r="A1188" s="89"/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89"/>
      <c r="S1188" s="89"/>
      <c r="T1188" s="89"/>
      <c r="U1188" s="89"/>
      <c r="V1188" s="89"/>
      <c r="W1188" s="89"/>
      <c r="X1188" s="89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  <c r="AM1188" s="89"/>
      <c r="AN1188" s="89"/>
      <c r="AO1188" s="89"/>
      <c r="AP1188" s="89"/>
      <c r="AQ1188" s="89"/>
      <c r="AR1188" s="89"/>
      <c r="AS1188" s="89"/>
      <c r="AT1188" s="89"/>
      <c r="AU1188" s="89"/>
      <c r="AV1188" s="89"/>
      <c r="AW1188" s="89"/>
      <c r="AX1188" s="89"/>
      <c r="AY1188" s="89"/>
      <c r="AZ1188" s="89"/>
      <c r="BA1188" s="89"/>
      <c r="BB1188" s="89"/>
      <c r="BC1188" s="89"/>
      <c r="BD1188" s="89"/>
      <c r="BE1188" s="89"/>
      <c r="BF1188" s="89"/>
      <c r="BG1188" s="89"/>
      <c r="BH1188" s="89"/>
      <c r="BI1188" s="89"/>
      <c r="BJ1188" s="89"/>
    </row>
    <row r="1189" spans="1:62" ht="12.75" x14ac:dyDescent="0.2">
      <c r="A1189" s="89"/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  <c r="S1189" s="89"/>
      <c r="T1189" s="89"/>
      <c r="U1189" s="89"/>
      <c r="V1189" s="89"/>
      <c r="W1189" s="89"/>
      <c r="X1189" s="89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  <c r="AM1189" s="89"/>
      <c r="AN1189" s="89"/>
      <c r="AO1189" s="89"/>
      <c r="AP1189" s="89"/>
      <c r="AQ1189" s="89"/>
      <c r="AR1189" s="89"/>
      <c r="AS1189" s="89"/>
      <c r="AT1189" s="89"/>
      <c r="AU1189" s="89"/>
      <c r="AV1189" s="89"/>
      <c r="AW1189" s="89"/>
      <c r="AX1189" s="89"/>
      <c r="AY1189" s="89"/>
      <c r="AZ1189" s="89"/>
      <c r="BA1189" s="89"/>
      <c r="BB1189" s="89"/>
      <c r="BC1189" s="89"/>
      <c r="BD1189" s="89"/>
      <c r="BE1189" s="89"/>
      <c r="BF1189" s="89"/>
      <c r="BG1189" s="89"/>
      <c r="BH1189" s="89"/>
      <c r="BI1189" s="89"/>
      <c r="BJ1189" s="89"/>
    </row>
    <row r="1190" spans="1:62" ht="12.75" x14ac:dyDescent="0.2">
      <c r="A1190" s="89"/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89"/>
      <c r="S1190" s="89"/>
      <c r="T1190" s="89"/>
      <c r="U1190" s="89"/>
      <c r="V1190" s="89"/>
      <c r="W1190" s="89"/>
      <c r="X1190" s="89"/>
      <c r="Y1190" s="89"/>
      <c r="Z1190" s="89"/>
      <c r="AA1190" s="89"/>
      <c r="AB1190" s="89"/>
      <c r="AC1190" s="89"/>
      <c r="AD1190" s="89"/>
      <c r="AE1190" s="89"/>
      <c r="AF1190" s="89"/>
      <c r="AG1190" s="89"/>
      <c r="AH1190" s="89"/>
      <c r="AI1190" s="89"/>
      <c r="AJ1190" s="89"/>
      <c r="AK1190" s="89"/>
      <c r="AL1190" s="89"/>
      <c r="AM1190" s="89"/>
      <c r="AN1190" s="89"/>
      <c r="AO1190" s="89"/>
      <c r="AP1190" s="89"/>
      <c r="AQ1190" s="89"/>
      <c r="AR1190" s="89"/>
      <c r="AS1190" s="89"/>
      <c r="AT1190" s="89"/>
      <c r="AU1190" s="89"/>
      <c r="AV1190" s="89"/>
      <c r="AW1190" s="89"/>
      <c r="AX1190" s="89"/>
      <c r="AY1190" s="89"/>
      <c r="AZ1190" s="89"/>
      <c r="BA1190" s="89"/>
      <c r="BB1190" s="89"/>
      <c r="BC1190" s="89"/>
      <c r="BD1190" s="89"/>
      <c r="BE1190" s="89"/>
      <c r="BF1190" s="89"/>
      <c r="BG1190" s="89"/>
      <c r="BH1190" s="89"/>
      <c r="BI1190" s="89"/>
      <c r="BJ1190" s="89"/>
    </row>
    <row r="1191" spans="1:62" ht="12.75" x14ac:dyDescent="0.2">
      <c r="A1191" s="89"/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89"/>
      <c r="S1191" s="89"/>
      <c r="T1191" s="89"/>
      <c r="U1191" s="89"/>
      <c r="V1191" s="89"/>
      <c r="W1191" s="89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89"/>
      <c r="AL1191" s="89"/>
      <c r="AM1191" s="89"/>
      <c r="AN1191" s="89"/>
      <c r="AO1191" s="89"/>
      <c r="AP1191" s="89"/>
      <c r="AQ1191" s="89"/>
      <c r="AR1191" s="89"/>
      <c r="AS1191" s="89"/>
      <c r="AT1191" s="89"/>
      <c r="AU1191" s="89"/>
      <c r="AV1191" s="89"/>
      <c r="AW1191" s="89"/>
      <c r="AX1191" s="89"/>
      <c r="AY1191" s="89"/>
      <c r="AZ1191" s="89"/>
      <c r="BA1191" s="89"/>
      <c r="BB1191" s="89"/>
      <c r="BC1191" s="89"/>
      <c r="BD1191" s="89"/>
      <c r="BE1191" s="89"/>
      <c r="BF1191" s="89"/>
      <c r="BG1191" s="89"/>
      <c r="BH1191" s="89"/>
      <c r="BI1191" s="89"/>
      <c r="BJ1191" s="89"/>
    </row>
    <row r="1192" spans="1:62" ht="12.75" x14ac:dyDescent="0.2">
      <c r="A1192" s="89"/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89"/>
      <c r="S1192" s="89"/>
      <c r="T1192" s="89"/>
      <c r="U1192" s="89"/>
      <c r="V1192" s="89"/>
      <c r="W1192" s="89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  <c r="AM1192" s="89"/>
      <c r="AN1192" s="89"/>
      <c r="AO1192" s="89"/>
      <c r="AP1192" s="89"/>
      <c r="AQ1192" s="89"/>
      <c r="AR1192" s="89"/>
      <c r="AS1192" s="89"/>
      <c r="AT1192" s="89"/>
      <c r="AU1192" s="89"/>
      <c r="AV1192" s="89"/>
      <c r="AW1192" s="89"/>
      <c r="AX1192" s="89"/>
      <c r="AY1192" s="89"/>
      <c r="AZ1192" s="89"/>
      <c r="BA1192" s="89"/>
      <c r="BB1192" s="89"/>
      <c r="BC1192" s="89"/>
      <c r="BD1192" s="89"/>
      <c r="BE1192" s="89"/>
      <c r="BF1192" s="89"/>
      <c r="BG1192" s="89"/>
      <c r="BH1192" s="89"/>
      <c r="BI1192" s="89"/>
      <c r="BJ1192" s="89"/>
    </row>
    <row r="1193" spans="1:62" ht="12.75" x14ac:dyDescent="0.2">
      <c r="A1193" s="89"/>
      <c r="B1193" s="89"/>
      <c r="C1193" s="89"/>
      <c r="D1193" s="89"/>
      <c r="E1193" s="89"/>
      <c r="F1193" s="89"/>
      <c r="G1193" s="89"/>
      <c r="H1193" s="89"/>
      <c r="I1193" s="89"/>
      <c r="J1193" s="89"/>
      <c r="K1193" s="89"/>
      <c r="L1193" s="89"/>
      <c r="M1193" s="89"/>
      <c r="N1193" s="89"/>
      <c r="O1193" s="89"/>
      <c r="P1193" s="89"/>
      <c r="Q1193" s="89"/>
      <c r="R1193" s="89"/>
      <c r="S1193" s="89"/>
      <c r="T1193" s="89"/>
      <c r="U1193" s="89"/>
      <c r="V1193" s="89"/>
      <c r="W1193" s="89"/>
      <c r="X1193" s="89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  <c r="AM1193" s="89"/>
      <c r="AN1193" s="89"/>
      <c r="AO1193" s="89"/>
      <c r="AP1193" s="89"/>
      <c r="AQ1193" s="89"/>
      <c r="AR1193" s="89"/>
      <c r="AS1193" s="89"/>
      <c r="AT1193" s="89"/>
      <c r="AU1193" s="89"/>
      <c r="AV1193" s="89"/>
      <c r="AW1193" s="89"/>
      <c r="AX1193" s="89"/>
      <c r="AY1193" s="89"/>
      <c r="AZ1193" s="89"/>
      <c r="BA1193" s="89"/>
      <c r="BB1193" s="89"/>
      <c r="BC1193" s="89"/>
      <c r="BD1193" s="89"/>
      <c r="BE1193" s="89"/>
      <c r="BF1193" s="89"/>
      <c r="BG1193" s="89"/>
      <c r="BH1193" s="89"/>
      <c r="BI1193" s="89"/>
      <c r="BJ1193" s="89"/>
    </row>
    <row r="1194" spans="1:62" ht="12.75" x14ac:dyDescent="0.2">
      <c r="A1194" s="89"/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89"/>
      <c r="P1194" s="89"/>
      <c r="Q1194" s="89"/>
      <c r="R1194" s="89"/>
      <c r="S1194" s="89"/>
      <c r="T1194" s="89"/>
      <c r="U1194" s="89"/>
      <c r="V1194" s="89"/>
      <c r="W1194" s="89"/>
      <c r="X1194" s="89"/>
      <c r="Y1194" s="89"/>
      <c r="Z1194" s="89"/>
      <c r="AA1194" s="89"/>
      <c r="AB1194" s="89"/>
      <c r="AC1194" s="89"/>
      <c r="AD1194" s="89"/>
      <c r="AE1194" s="89"/>
      <c r="AF1194" s="89"/>
      <c r="AG1194" s="89"/>
      <c r="AH1194" s="89"/>
      <c r="AI1194" s="89"/>
      <c r="AJ1194" s="89"/>
      <c r="AK1194" s="89"/>
      <c r="AL1194" s="89"/>
      <c r="AM1194" s="89"/>
      <c r="AN1194" s="89"/>
      <c r="AO1194" s="89"/>
      <c r="AP1194" s="89"/>
      <c r="AQ1194" s="89"/>
      <c r="AR1194" s="89"/>
      <c r="AS1194" s="89"/>
      <c r="AT1194" s="89"/>
      <c r="AU1194" s="89"/>
      <c r="AV1194" s="89"/>
      <c r="AW1194" s="89"/>
      <c r="AX1194" s="89"/>
      <c r="AY1194" s="89"/>
      <c r="AZ1194" s="89"/>
      <c r="BA1194" s="89"/>
      <c r="BB1194" s="89"/>
      <c r="BC1194" s="89"/>
      <c r="BD1194" s="89"/>
      <c r="BE1194" s="89"/>
      <c r="BF1194" s="89"/>
      <c r="BG1194" s="89"/>
      <c r="BH1194" s="89"/>
      <c r="BI1194" s="89"/>
      <c r="BJ1194" s="89"/>
    </row>
    <row r="1195" spans="1:62" ht="12.75" x14ac:dyDescent="0.2">
      <c r="A1195" s="89"/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89"/>
      <c r="P1195" s="89"/>
      <c r="Q1195" s="89"/>
      <c r="R1195" s="89"/>
      <c r="S1195" s="89"/>
      <c r="T1195" s="89"/>
      <c r="U1195" s="89"/>
      <c r="V1195" s="89"/>
      <c r="W1195" s="89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  <c r="AM1195" s="89"/>
      <c r="AN1195" s="89"/>
      <c r="AO1195" s="89"/>
      <c r="AP1195" s="89"/>
      <c r="AQ1195" s="89"/>
      <c r="AR1195" s="89"/>
      <c r="AS1195" s="89"/>
      <c r="AT1195" s="89"/>
      <c r="AU1195" s="89"/>
      <c r="AV1195" s="89"/>
      <c r="AW1195" s="89"/>
      <c r="AX1195" s="89"/>
      <c r="AY1195" s="89"/>
      <c r="AZ1195" s="89"/>
      <c r="BA1195" s="89"/>
      <c r="BB1195" s="89"/>
      <c r="BC1195" s="89"/>
      <c r="BD1195" s="89"/>
      <c r="BE1195" s="89"/>
      <c r="BF1195" s="89"/>
      <c r="BG1195" s="89"/>
      <c r="BH1195" s="89"/>
      <c r="BI1195" s="89"/>
      <c r="BJ1195" s="89"/>
    </row>
    <row r="1196" spans="1:62" ht="12.75" x14ac:dyDescent="0.2">
      <c r="A1196" s="89"/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89"/>
      <c r="P1196" s="89"/>
      <c r="Q1196" s="89"/>
      <c r="R1196" s="89"/>
      <c r="S1196" s="89"/>
      <c r="T1196" s="89"/>
      <c r="U1196" s="89"/>
      <c r="V1196" s="89"/>
      <c r="W1196" s="89"/>
      <c r="X1196" s="89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  <c r="AM1196" s="89"/>
      <c r="AN1196" s="89"/>
      <c r="AO1196" s="89"/>
      <c r="AP1196" s="89"/>
      <c r="AQ1196" s="89"/>
      <c r="AR1196" s="89"/>
      <c r="AS1196" s="89"/>
      <c r="AT1196" s="89"/>
      <c r="AU1196" s="89"/>
      <c r="AV1196" s="89"/>
      <c r="AW1196" s="89"/>
      <c r="AX1196" s="89"/>
      <c r="AY1196" s="89"/>
      <c r="AZ1196" s="89"/>
      <c r="BA1196" s="89"/>
      <c r="BB1196" s="89"/>
      <c r="BC1196" s="89"/>
      <c r="BD1196" s="89"/>
      <c r="BE1196" s="89"/>
      <c r="BF1196" s="89"/>
      <c r="BG1196" s="89"/>
      <c r="BH1196" s="89"/>
      <c r="BI1196" s="89"/>
      <c r="BJ1196" s="89"/>
    </row>
    <row r="1197" spans="1:62" ht="12.75" x14ac:dyDescent="0.2">
      <c r="A1197" s="89"/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89"/>
      <c r="P1197" s="89"/>
      <c r="Q1197" s="89"/>
      <c r="R1197" s="89"/>
      <c r="S1197" s="89"/>
      <c r="T1197" s="89"/>
      <c r="U1197" s="89"/>
      <c r="V1197" s="89"/>
      <c r="W1197" s="89"/>
      <c r="X1197" s="89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  <c r="AM1197" s="89"/>
      <c r="AN1197" s="89"/>
      <c r="AO1197" s="89"/>
      <c r="AP1197" s="89"/>
      <c r="AQ1197" s="89"/>
      <c r="AR1197" s="89"/>
      <c r="AS1197" s="89"/>
      <c r="AT1197" s="89"/>
      <c r="AU1197" s="89"/>
      <c r="AV1197" s="89"/>
      <c r="AW1197" s="89"/>
      <c r="AX1197" s="89"/>
      <c r="AY1197" s="89"/>
      <c r="AZ1197" s="89"/>
      <c r="BA1197" s="89"/>
      <c r="BB1197" s="89"/>
      <c r="BC1197" s="89"/>
      <c r="BD1197" s="89"/>
      <c r="BE1197" s="89"/>
      <c r="BF1197" s="89"/>
      <c r="BG1197" s="89"/>
      <c r="BH1197" s="89"/>
      <c r="BI1197" s="89"/>
      <c r="BJ1197" s="89"/>
    </row>
    <row r="1198" spans="1:62" ht="12.75" x14ac:dyDescent="0.2">
      <c r="A1198" s="89"/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  <c r="S1198" s="89"/>
      <c r="T1198" s="89"/>
      <c r="U1198" s="89"/>
      <c r="V1198" s="89"/>
      <c r="W1198" s="89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89"/>
      <c r="AN1198" s="89"/>
      <c r="AO1198" s="89"/>
      <c r="AP1198" s="89"/>
      <c r="AQ1198" s="89"/>
      <c r="AR1198" s="89"/>
      <c r="AS1198" s="89"/>
      <c r="AT1198" s="89"/>
      <c r="AU1198" s="89"/>
      <c r="AV1198" s="89"/>
      <c r="AW1198" s="89"/>
      <c r="AX1198" s="89"/>
      <c r="AY1198" s="89"/>
      <c r="AZ1198" s="89"/>
      <c r="BA1198" s="89"/>
      <c r="BB1198" s="89"/>
      <c r="BC1198" s="89"/>
      <c r="BD1198" s="89"/>
      <c r="BE1198" s="89"/>
      <c r="BF1198" s="89"/>
      <c r="BG1198" s="89"/>
      <c r="BH1198" s="89"/>
      <c r="BI1198" s="89"/>
      <c r="BJ1198" s="89"/>
    </row>
    <row r="1199" spans="1:62" ht="12.75" x14ac:dyDescent="0.2">
      <c r="A1199" s="89"/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  <c r="N1199" s="89"/>
      <c r="O1199" s="89"/>
      <c r="P1199" s="89"/>
      <c r="Q1199" s="89"/>
      <c r="R1199" s="89"/>
      <c r="S1199" s="89"/>
      <c r="T1199" s="89"/>
      <c r="U1199" s="89"/>
      <c r="V1199" s="89"/>
      <c r="W1199" s="89"/>
      <c r="X1199" s="89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  <c r="AM1199" s="89"/>
      <c r="AN1199" s="89"/>
      <c r="AO1199" s="89"/>
      <c r="AP1199" s="89"/>
      <c r="AQ1199" s="89"/>
      <c r="AR1199" s="89"/>
      <c r="AS1199" s="89"/>
      <c r="AT1199" s="89"/>
      <c r="AU1199" s="89"/>
      <c r="AV1199" s="89"/>
      <c r="AW1199" s="89"/>
      <c r="AX1199" s="89"/>
      <c r="AY1199" s="89"/>
      <c r="AZ1199" s="89"/>
      <c r="BA1199" s="89"/>
      <c r="BB1199" s="89"/>
      <c r="BC1199" s="89"/>
      <c r="BD1199" s="89"/>
      <c r="BE1199" s="89"/>
      <c r="BF1199" s="89"/>
      <c r="BG1199" s="89"/>
      <c r="BH1199" s="89"/>
      <c r="BI1199" s="89"/>
      <c r="BJ1199" s="89"/>
    </row>
    <row r="1200" spans="1:62" ht="12.75" x14ac:dyDescent="0.2">
      <c r="A1200" s="89"/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89"/>
      <c r="S1200" s="89"/>
      <c r="T1200" s="89"/>
      <c r="U1200" s="89"/>
      <c r="V1200" s="89"/>
      <c r="W1200" s="89"/>
      <c r="X1200" s="89"/>
      <c r="Y1200" s="89"/>
      <c r="Z1200" s="89"/>
      <c r="AA1200" s="89"/>
      <c r="AB1200" s="89"/>
      <c r="AC1200" s="89"/>
      <c r="AD1200" s="89"/>
      <c r="AE1200" s="89"/>
      <c r="AF1200" s="89"/>
      <c r="AG1200" s="89"/>
      <c r="AH1200" s="174" t="s">
        <v>346</v>
      </c>
      <c r="AI1200" s="89"/>
      <c r="AJ1200" s="89"/>
      <c r="AK1200" s="89"/>
      <c r="AL1200" s="89"/>
      <c r="AM1200" s="89"/>
      <c r="AN1200" s="89"/>
      <c r="AO1200" s="89"/>
      <c r="AP1200" s="89"/>
      <c r="AQ1200" s="89"/>
      <c r="AR1200" s="89"/>
      <c r="AS1200" s="89"/>
      <c r="AT1200" s="89"/>
      <c r="AU1200" s="89"/>
      <c r="AV1200" s="89"/>
      <c r="AW1200" s="89"/>
      <c r="AX1200" s="89"/>
      <c r="AY1200" s="89"/>
      <c r="AZ1200" s="89"/>
      <c r="BA1200" s="89"/>
      <c r="BB1200" s="89"/>
      <c r="BC1200" s="89"/>
      <c r="BD1200" s="89"/>
      <c r="BE1200" s="89"/>
      <c r="BF1200" s="89"/>
      <c r="BG1200" s="89"/>
      <c r="BH1200" s="89"/>
      <c r="BI1200" s="89"/>
      <c r="BJ1200" s="89"/>
    </row>
    <row r="1201" spans="1:62" ht="12.75" x14ac:dyDescent="0.2">
      <c r="A1201" s="89"/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  <c r="T1201" s="89"/>
      <c r="U1201" s="89"/>
      <c r="V1201" s="89"/>
      <c r="W1201" s="89"/>
      <c r="X1201" s="89"/>
      <c r="Y1201" s="89"/>
      <c r="Z1201" s="89"/>
      <c r="AA1201" s="89"/>
      <c r="AB1201" s="89"/>
      <c r="AC1201" s="89"/>
      <c r="AD1201" s="89"/>
      <c r="AE1201" s="89"/>
      <c r="AF1201" s="89"/>
      <c r="AG1201" s="89"/>
      <c r="AH1201" s="89"/>
      <c r="AI1201" s="89"/>
      <c r="AJ1201" s="89"/>
      <c r="AK1201" s="89"/>
      <c r="AL1201" s="89"/>
      <c r="AM1201" s="89"/>
      <c r="AN1201" s="89"/>
      <c r="AO1201" s="89"/>
      <c r="AP1201" s="89"/>
      <c r="AQ1201" s="89"/>
      <c r="AR1201" s="89"/>
      <c r="AS1201" s="89"/>
      <c r="AT1201" s="89"/>
      <c r="AU1201" s="89"/>
      <c r="AV1201" s="89"/>
      <c r="AW1201" s="89"/>
      <c r="AX1201" s="89"/>
      <c r="AY1201" s="89"/>
      <c r="AZ1201" s="89"/>
      <c r="BA1201" s="89"/>
      <c r="BB1201" s="89"/>
      <c r="BC1201" s="89"/>
      <c r="BD1201" s="89"/>
      <c r="BE1201" s="89"/>
      <c r="BF1201" s="89"/>
      <c r="BG1201" s="89"/>
      <c r="BH1201" s="89"/>
      <c r="BI1201" s="89"/>
      <c r="BJ1201" s="89"/>
    </row>
    <row r="1202" spans="1:62" ht="12.75" x14ac:dyDescent="0.2">
      <c r="A1202" s="89"/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  <c r="T1202" s="89"/>
      <c r="U1202" s="89"/>
      <c r="V1202" s="89"/>
      <c r="W1202" s="89"/>
      <c r="X1202" s="89"/>
      <c r="Y1202" s="89"/>
      <c r="Z1202" s="89"/>
      <c r="AA1202" s="89"/>
      <c r="AB1202" s="89"/>
      <c r="AC1202" s="89"/>
      <c r="AD1202" s="89"/>
      <c r="AE1202" s="89"/>
      <c r="AF1202" s="89"/>
      <c r="AG1202" s="89"/>
      <c r="AH1202" s="89"/>
      <c r="AI1202" s="89"/>
      <c r="AJ1202" s="89"/>
      <c r="AK1202" s="89"/>
      <c r="AL1202" s="89"/>
      <c r="AM1202" s="89"/>
      <c r="AN1202" s="89"/>
      <c r="AO1202" s="89"/>
      <c r="AP1202" s="89"/>
      <c r="AQ1202" s="89"/>
      <c r="AR1202" s="89"/>
      <c r="AS1202" s="89"/>
      <c r="AT1202" s="89"/>
      <c r="AU1202" s="89"/>
      <c r="AV1202" s="89"/>
      <c r="AW1202" s="89"/>
      <c r="AX1202" s="89"/>
      <c r="AY1202" s="89"/>
      <c r="AZ1202" s="89"/>
      <c r="BA1202" s="89"/>
      <c r="BB1202" s="89"/>
      <c r="BC1202" s="89"/>
      <c r="BD1202" s="89"/>
      <c r="BE1202" s="89"/>
      <c r="BF1202" s="89"/>
      <c r="BG1202" s="89"/>
      <c r="BH1202" s="89"/>
      <c r="BI1202" s="89"/>
      <c r="BJ1202" s="89"/>
    </row>
    <row r="1203" spans="1:62" ht="12.75" x14ac:dyDescent="0.2">
      <c r="A1203" s="89"/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  <c r="L1203" s="89"/>
      <c r="M1203" s="89"/>
      <c r="N1203" s="89"/>
      <c r="O1203" s="89"/>
      <c r="P1203" s="89"/>
      <c r="Q1203" s="89"/>
      <c r="R1203" s="89"/>
      <c r="S1203" s="89"/>
      <c r="T1203" s="89"/>
      <c r="U1203" s="89"/>
      <c r="V1203" s="89"/>
      <c r="W1203" s="89"/>
      <c r="X1203" s="89"/>
      <c r="Y1203" s="89"/>
      <c r="Z1203" s="89"/>
      <c r="AA1203" s="89"/>
      <c r="AB1203" s="89"/>
      <c r="AC1203" s="89"/>
      <c r="AD1203" s="89"/>
      <c r="AE1203" s="89"/>
      <c r="AF1203" s="89"/>
      <c r="AG1203" s="89"/>
      <c r="AH1203" s="89"/>
      <c r="AI1203" s="89"/>
      <c r="AJ1203" s="89"/>
      <c r="AK1203" s="89"/>
      <c r="AL1203" s="89"/>
      <c r="AM1203" s="89"/>
      <c r="AN1203" s="89"/>
      <c r="AO1203" s="89"/>
      <c r="AP1203" s="89"/>
      <c r="AQ1203" s="89"/>
      <c r="AR1203" s="89"/>
      <c r="AS1203" s="89"/>
      <c r="AT1203" s="89"/>
      <c r="AU1203" s="89"/>
      <c r="AV1203" s="89"/>
      <c r="AW1203" s="89"/>
      <c r="AX1203" s="89"/>
      <c r="AY1203" s="89"/>
      <c r="AZ1203" s="89"/>
      <c r="BA1203" s="89"/>
      <c r="BB1203" s="89"/>
      <c r="BC1203" s="89"/>
      <c r="BD1203" s="89"/>
      <c r="BE1203" s="89"/>
      <c r="BF1203" s="89"/>
      <c r="BG1203" s="89"/>
      <c r="BH1203" s="89"/>
      <c r="BI1203" s="89"/>
      <c r="BJ1203" s="89"/>
    </row>
    <row r="1204" spans="1:62" ht="12.75" x14ac:dyDescent="0.2">
      <c r="A1204" s="89"/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89"/>
      <c r="AX1204" s="89"/>
      <c r="AY1204" s="89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</row>
    <row r="1205" spans="1:62" ht="12.75" x14ac:dyDescent="0.2">
      <c r="A1205" s="89"/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  <c r="T1205" s="89"/>
      <c r="U1205" s="89"/>
      <c r="V1205" s="89"/>
      <c r="W1205" s="89"/>
      <c r="X1205" s="89"/>
      <c r="Y1205" s="89"/>
      <c r="Z1205" s="89"/>
      <c r="AA1205" s="89"/>
      <c r="AB1205" s="89"/>
      <c r="AC1205" s="89"/>
      <c r="AD1205" s="89"/>
      <c r="AE1205" s="89"/>
      <c r="AF1205" s="89"/>
      <c r="AG1205" s="89"/>
      <c r="AH1205" s="89"/>
      <c r="AI1205" s="89"/>
      <c r="AJ1205" s="89"/>
      <c r="AK1205" s="89"/>
      <c r="AL1205" s="89"/>
      <c r="AM1205" s="89"/>
      <c r="AN1205" s="89"/>
      <c r="AO1205" s="89"/>
      <c r="AP1205" s="89"/>
      <c r="AQ1205" s="89"/>
      <c r="AR1205" s="89"/>
      <c r="AS1205" s="89"/>
      <c r="AT1205" s="89"/>
      <c r="AU1205" s="89"/>
      <c r="AV1205" s="89"/>
      <c r="AW1205" s="89"/>
      <c r="AX1205" s="89"/>
      <c r="AY1205" s="89"/>
      <c r="AZ1205" s="89"/>
      <c r="BA1205" s="89"/>
      <c r="BB1205" s="89"/>
      <c r="BC1205" s="89"/>
      <c r="BD1205" s="89"/>
      <c r="BE1205" s="89"/>
      <c r="BF1205" s="89"/>
      <c r="BG1205" s="89"/>
      <c r="BH1205" s="89"/>
      <c r="BI1205" s="89"/>
      <c r="BJ1205" s="89"/>
    </row>
    <row r="1206" spans="1:62" ht="12.75" x14ac:dyDescent="0.2">
      <c r="A1206" s="89"/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  <c r="L1206" s="89"/>
      <c r="M1206" s="89"/>
      <c r="N1206" s="89"/>
      <c r="O1206" s="89"/>
      <c r="P1206" s="89"/>
      <c r="Q1206" s="89"/>
      <c r="R1206" s="89"/>
      <c r="S1206" s="89"/>
      <c r="T1206" s="89"/>
      <c r="U1206" s="89"/>
      <c r="V1206" s="89"/>
      <c r="W1206" s="89"/>
      <c r="X1206" s="89"/>
      <c r="Y1206" s="89"/>
      <c r="Z1206" s="89"/>
      <c r="AA1206" s="89"/>
      <c r="AB1206" s="89"/>
      <c r="AC1206" s="89"/>
      <c r="AD1206" s="89"/>
      <c r="AE1206" s="89"/>
      <c r="AF1206" s="89"/>
      <c r="AG1206" s="89"/>
      <c r="AH1206" s="89"/>
      <c r="AI1206" s="89"/>
      <c r="AJ1206" s="89"/>
      <c r="AK1206" s="89"/>
      <c r="AL1206" s="89"/>
      <c r="AM1206" s="89"/>
      <c r="AN1206" s="89"/>
      <c r="AO1206" s="89"/>
      <c r="AP1206" s="89"/>
      <c r="AQ1206" s="89"/>
      <c r="AR1206" s="89"/>
      <c r="AS1206" s="89"/>
      <c r="AT1206" s="89"/>
      <c r="AU1206" s="89"/>
      <c r="AV1206" s="89"/>
      <c r="AW1206" s="89"/>
      <c r="AX1206" s="89"/>
      <c r="AY1206" s="89"/>
      <c r="AZ1206" s="89"/>
      <c r="BA1206" s="89"/>
      <c r="BB1206" s="89"/>
      <c r="BC1206" s="89"/>
      <c r="BD1206" s="89"/>
      <c r="BE1206" s="89"/>
      <c r="BF1206" s="89"/>
      <c r="BG1206" s="89"/>
      <c r="BH1206" s="89"/>
      <c r="BI1206" s="89"/>
      <c r="BJ1206" s="89"/>
    </row>
    <row r="1207" spans="1:62" ht="12.75" x14ac:dyDescent="0.2">
      <c r="A1207" s="89"/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  <c r="S1207" s="89"/>
      <c r="T1207" s="89"/>
      <c r="U1207" s="89"/>
      <c r="V1207" s="89"/>
      <c r="W1207" s="89"/>
      <c r="X1207" s="89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  <c r="AM1207" s="89"/>
      <c r="AN1207" s="89"/>
      <c r="AO1207" s="89"/>
      <c r="AP1207" s="89"/>
      <c r="AQ1207" s="89"/>
      <c r="AR1207" s="89"/>
      <c r="AS1207" s="89"/>
      <c r="AT1207" s="89"/>
      <c r="AU1207" s="89"/>
      <c r="AV1207" s="89"/>
      <c r="AW1207" s="89"/>
      <c r="AX1207" s="89"/>
      <c r="AY1207" s="89"/>
      <c r="AZ1207" s="89"/>
      <c r="BA1207" s="89"/>
      <c r="BB1207" s="89"/>
      <c r="BC1207" s="89"/>
      <c r="BD1207" s="89"/>
      <c r="BE1207" s="89"/>
      <c r="BF1207" s="89"/>
      <c r="BG1207" s="89"/>
      <c r="BH1207" s="89"/>
      <c r="BI1207" s="89"/>
      <c r="BJ1207" s="89"/>
    </row>
    <row r="1208" spans="1:62" ht="12.75" x14ac:dyDescent="0.2">
      <c r="A1208" s="89"/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  <c r="L1208" s="89"/>
      <c r="M1208" s="89"/>
      <c r="N1208" s="89"/>
      <c r="O1208" s="89"/>
      <c r="P1208" s="89"/>
      <c r="Q1208" s="89"/>
      <c r="R1208" s="89"/>
      <c r="S1208" s="89"/>
      <c r="T1208" s="89"/>
      <c r="U1208" s="89"/>
      <c r="V1208" s="89"/>
      <c r="W1208" s="89"/>
      <c r="X1208" s="89"/>
      <c r="Y1208" s="89"/>
      <c r="Z1208" s="89"/>
      <c r="AA1208" s="89"/>
      <c r="AB1208" s="89"/>
      <c r="AC1208" s="89"/>
      <c r="AD1208" s="89"/>
      <c r="AE1208" s="89"/>
      <c r="AF1208" s="89"/>
      <c r="AG1208" s="89"/>
      <c r="AH1208" s="89"/>
      <c r="AI1208" s="89"/>
      <c r="AJ1208" s="89"/>
      <c r="AK1208" s="89"/>
      <c r="AL1208" s="89"/>
      <c r="AM1208" s="89"/>
      <c r="AN1208" s="89"/>
      <c r="AO1208" s="89"/>
      <c r="AP1208" s="89"/>
      <c r="AQ1208" s="89"/>
      <c r="AR1208" s="89"/>
      <c r="AS1208" s="89"/>
      <c r="AT1208" s="89"/>
      <c r="AU1208" s="89"/>
      <c r="AV1208" s="89"/>
      <c r="AW1208" s="89"/>
      <c r="AX1208" s="89"/>
      <c r="AY1208" s="89"/>
      <c r="AZ1208" s="89"/>
      <c r="BA1208" s="89"/>
      <c r="BB1208" s="89"/>
      <c r="BC1208" s="89"/>
      <c r="BD1208" s="89"/>
      <c r="BE1208" s="89"/>
      <c r="BF1208" s="89"/>
      <c r="BG1208" s="89"/>
      <c r="BH1208" s="89"/>
      <c r="BI1208" s="89"/>
      <c r="BJ1208" s="89"/>
    </row>
    <row r="1209" spans="1:62" ht="12.75" x14ac:dyDescent="0.2">
      <c r="A1209" s="89"/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89"/>
      <c r="S1209" s="89"/>
      <c r="T1209" s="89"/>
      <c r="U1209" s="89"/>
      <c r="V1209" s="89"/>
      <c r="W1209" s="89"/>
      <c r="X1209" s="89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  <c r="AM1209" s="89"/>
      <c r="AN1209" s="89"/>
      <c r="AO1209" s="89"/>
      <c r="AP1209" s="89"/>
      <c r="AQ1209" s="89"/>
      <c r="AR1209" s="89"/>
      <c r="AS1209" s="89"/>
      <c r="AT1209" s="89"/>
      <c r="AU1209" s="89"/>
      <c r="AV1209" s="89"/>
      <c r="AW1209" s="89"/>
      <c r="AX1209" s="89"/>
      <c r="AY1209" s="89"/>
      <c r="AZ1209" s="89"/>
      <c r="BA1209" s="89"/>
      <c r="BB1209" s="89"/>
      <c r="BC1209" s="89"/>
      <c r="BD1209" s="89"/>
      <c r="BE1209" s="89"/>
      <c r="BF1209" s="89"/>
      <c r="BG1209" s="89"/>
      <c r="BH1209" s="89"/>
      <c r="BI1209" s="89"/>
      <c r="BJ1209" s="89"/>
    </row>
    <row r="1210" spans="1:62" ht="12.75" x14ac:dyDescent="0.2">
      <c r="A1210" s="89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  <c r="T1210" s="89"/>
      <c r="U1210" s="89"/>
      <c r="V1210" s="89"/>
      <c r="W1210" s="89"/>
      <c r="X1210" s="89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  <c r="AM1210" s="89"/>
      <c r="AN1210" s="89"/>
      <c r="AO1210" s="89"/>
      <c r="AP1210" s="89"/>
      <c r="AQ1210" s="89"/>
      <c r="AR1210" s="89"/>
      <c r="AS1210" s="89"/>
      <c r="AT1210" s="89"/>
      <c r="AU1210" s="89"/>
      <c r="AV1210" s="89"/>
      <c r="AW1210" s="89"/>
      <c r="AX1210" s="89"/>
      <c r="AY1210" s="89"/>
      <c r="AZ1210" s="89"/>
      <c r="BA1210" s="89"/>
      <c r="BB1210" s="89"/>
      <c r="BC1210" s="89"/>
      <c r="BD1210" s="89"/>
      <c r="BE1210" s="89"/>
      <c r="BF1210" s="89"/>
      <c r="BG1210" s="89"/>
      <c r="BH1210" s="89"/>
      <c r="BI1210" s="89"/>
      <c r="BJ1210" s="89"/>
    </row>
    <row r="1211" spans="1:62" ht="12.75" x14ac:dyDescent="0.2">
      <c r="A1211" s="89"/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  <c r="S1211" s="89"/>
      <c r="T1211" s="89"/>
      <c r="U1211" s="89"/>
      <c r="V1211" s="89"/>
      <c r="W1211" s="89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89"/>
      <c r="AN1211" s="89"/>
      <c r="AO1211" s="89"/>
      <c r="AP1211" s="89"/>
      <c r="AQ1211" s="89"/>
      <c r="AR1211" s="89"/>
      <c r="AS1211" s="89"/>
      <c r="AT1211" s="89"/>
      <c r="AU1211" s="89"/>
      <c r="AV1211" s="89"/>
      <c r="AW1211" s="89"/>
      <c r="AX1211" s="89"/>
      <c r="AY1211" s="89"/>
      <c r="AZ1211" s="89"/>
      <c r="BA1211" s="89"/>
      <c r="BB1211" s="89"/>
      <c r="BC1211" s="89"/>
      <c r="BD1211" s="89"/>
      <c r="BE1211" s="89"/>
      <c r="BF1211" s="89"/>
      <c r="BG1211" s="89"/>
      <c r="BH1211" s="89"/>
      <c r="BI1211" s="89"/>
      <c r="BJ1211" s="89"/>
    </row>
    <row r="1212" spans="1:62" ht="12.75" x14ac:dyDescent="0.2">
      <c r="A1212" s="89"/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89"/>
      <c r="P1212" s="89"/>
      <c r="Q1212" s="89"/>
      <c r="R1212" s="89"/>
      <c r="S1212" s="89"/>
      <c r="T1212" s="89"/>
      <c r="U1212" s="89"/>
      <c r="V1212" s="89"/>
      <c r="W1212" s="89"/>
      <c r="X1212" s="89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  <c r="AM1212" s="89"/>
      <c r="AN1212" s="89"/>
      <c r="AO1212" s="89"/>
      <c r="AP1212" s="89"/>
      <c r="AQ1212" s="89"/>
      <c r="AR1212" s="89"/>
      <c r="AS1212" s="89"/>
      <c r="AT1212" s="89"/>
      <c r="AU1212" s="89"/>
      <c r="AV1212" s="89"/>
      <c r="AW1212" s="89"/>
      <c r="AX1212" s="89"/>
      <c r="AY1212" s="89"/>
      <c r="AZ1212" s="89"/>
      <c r="BA1212" s="89"/>
      <c r="BB1212" s="89"/>
      <c r="BC1212" s="89"/>
      <c r="BD1212" s="89"/>
      <c r="BE1212" s="89"/>
      <c r="BF1212" s="89"/>
      <c r="BG1212" s="89"/>
      <c r="BH1212" s="89"/>
      <c r="BI1212" s="89"/>
      <c r="BJ1212" s="89"/>
    </row>
    <row r="1213" spans="1:62" ht="12.75" x14ac:dyDescent="0.2">
      <c r="A1213" s="89"/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89"/>
      <c r="Q1213" s="89"/>
      <c r="R1213" s="89"/>
      <c r="S1213" s="89"/>
      <c r="T1213" s="89"/>
      <c r="U1213" s="89"/>
      <c r="V1213" s="89"/>
      <c r="W1213" s="89"/>
      <c r="X1213" s="89"/>
      <c r="Y1213" s="89"/>
      <c r="Z1213" s="89"/>
      <c r="AA1213" s="89"/>
      <c r="AB1213" s="89"/>
      <c r="AC1213" s="89"/>
      <c r="AD1213" s="89"/>
      <c r="AE1213" s="89"/>
      <c r="AF1213" s="89"/>
      <c r="AG1213" s="89"/>
      <c r="AH1213" s="89"/>
      <c r="AI1213" s="89"/>
      <c r="AJ1213" s="89"/>
      <c r="AK1213" s="89"/>
      <c r="AL1213" s="89"/>
      <c r="AM1213" s="89"/>
      <c r="AN1213" s="89"/>
      <c r="AO1213" s="89"/>
      <c r="AP1213" s="89"/>
      <c r="AQ1213" s="89"/>
      <c r="AR1213" s="89"/>
      <c r="AS1213" s="89"/>
      <c r="AT1213" s="89"/>
      <c r="AU1213" s="89"/>
      <c r="AV1213" s="89"/>
      <c r="AW1213" s="89"/>
      <c r="AX1213" s="89"/>
      <c r="AY1213" s="89"/>
      <c r="AZ1213" s="89"/>
      <c r="BA1213" s="89"/>
      <c r="BB1213" s="89"/>
      <c r="BC1213" s="89"/>
      <c r="BD1213" s="89"/>
      <c r="BE1213" s="89"/>
      <c r="BF1213" s="89"/>
      <c r="BG1213" s="89"/>
      <c r="BH1213" s="89"/>
      <c r="BI1213" s="89"/>
      <c r="BJ1213" s="89"/>
    </row>
    <row r="1214" spans="1:62" ht="12.75" x14ac:dyDescent="0.2">
      <c r="A1214" s="89"/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  <c r="S1214" s="89"/>
      <c r="T1214" s="89"/>
      <c r="U1214" s="89"/>
      <c r="V1214" s="89"/>
      <c r="W1214" s="89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89"/>
      <c r="AN1214" s="89"/>
      <c r="AO1214" s="89"/>
      <c r="AP1214" s="89"/>
      <c r="AQ1214" s="89"/>
      <c r="AR1214" s="89"/>
      <c r="AS1214" s="89"/>
      <c r="AT1214" s="89"/>
      <c r="AU1214" s="89"/>
      <c r="AV1214" s="89"/>
      <c r="AW1214" s="89"/>
      <c r="AX1214" s="89"/>
      <c r="AY1214" s="89"/>
      <c r="AZ1214" s="89"/>
      <c r="BA1214" s="89"/>
      <c r="BB1214" s="89"/>
      <c r="BC1214" s="89"/>
      <c r="BD1214" s="89"/>
      <c r="BE1214" s="89"/>
      <c r="BF1214" s="89"/>
      <c r="BG1214" s="89"/>
      <c r="BH1214" s="89"/>
      <c r="BI1214" s="89"/>
      <c r="BJ1214" s="89"/>
    </row>
    <row r="1215" spans="1:62" ht="12.75" x14ac:dyDescent="0.2">
      <c r="A1215" s="89"/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89"/>
      <c r="S1215" s="89"/>
      <c r="T1215" s="89"/>
      <c r="U1215" s="89"/>
      <c r="V1215" s="89"/>
      <c r="W1215" s="89"/>
      <c r="X1215" s="89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  <c r="AM1215" s="89"/>
      <c r="AN1215" s="89"/>
      <c r="AO1215" s="89"/>
      <c r="AP1215" s="89"/>
      <c r="AQ1215" s="89"/>
      <c r="AR1215" s="89"/>
      <c r="AS1215" s="89"/>
      <c r="AT1215" s="89"/>
      <c r="AU1215" s="89"/>
      <c r="AV1215" s="89"/>
      <c r="AW1215" s="89"/>
      <c r="AX1215" s="89"/>
      <c r="AY1215" s="89"/>
      <c r="AZ1215" s="89"/>
      <c r="BA1215" s="89"/>
      <c r="BB1215" s="89"/>
      <c r="BC1215" s="89"/>
      <c r="BD1215" s="89"/>
      <c r="BE1215" s="89"/>
      <c r="BF1215" s="89"/>
      <c r="BG1215" s="89"/>
      <c r="BH1215" s="89"/>
      <c r="BI1215" s="89"/>
      <c r="BJ1215" s="89"/>
    </row>
    <row r="1216" spans="1:62" ht="12.75" x14ac:dyDescent="0.2">
      <c r="A1216" s="89"/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89"/>
      <c r="P1216" s="89"/>
      <c r="Q1216" s="89"/>
      <c r="R1216" s="89"/>
      <c r="S1216" s="89"/>
      <c r="T1216" s="89"/>
      <c r="U1216" s="89"/>
      <c r="V1216" s="89"/>
      <c r="W1216" s="89"/>
      <c r="X1216" s="89"/>
      <c r="Y1216" s="89"/>
      <c r="Z1216" s="89"/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  <c r="AK1216" s="89"/>
      <c r="AL1216" s="89"/>
      <c r="AM1216" s="89"/>
      <c r="AN1216" s="89"/>
      <c r="AO1216" s="89"/>
      <c r="AP1216" s="89"/>
      <c r="AQ1216" s="89"/>
      <c r="AR1216" s="89"/>
      <c r="AS1216" s="89"/>
      <c r="AT1216" s="89"/>
      <c r="AU1216" s="89"/>
      <c r="AV1216" s="89"/>
      <c r="AW1216" s="89"/>
      <c r="AX1216" s="89"/>
      <c r="AY1216" s="89"/>
      <c r="AZ1216" s="89"/>
      <c r="BA1216" s="89"/>
      <c r="BB1216" s="89"/>
      <c r="BC1216" s="89"/>
      <c r="BD1216" s="89"/>
      <c r="BE1216" s="89"/>
      <c r="BF1216" s="89"/>
      <c r="BG1216" s="89"/>
      <c r="BH1216" s="89"/>
      <c r="BI1216" s="89"/>
      <c r="BJ1216" s="89"/>
    </row>
    <row r="1217" spans="1:62" ht="12.75" x14ac:dyDescent="0.2">
      <c r="A1217" s="89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  <c r="AM1217" s="89"/>
      <c r="AN1217" s="89"/>
      <c r="AO1217" s="89"/>
      <c r="AP1217" s="89"/>
      <c r="AQ1217" s="89"/>
      <c r="AR1217" s="89"/>
      <c r="AS1217" s="89"/>
      <c r="AT1217" s="89"/>
      <c r="AU1217" s="89"/>
      <c r="AV1217" s="89"/>
      <c r="AW1217" s="89"/>
      <c r="AX1217" s="89"/>
      <c r="AY1217" s="89"/>
      <c r="AZ1217" s="89"/>
      <c r="BA1217" s="89"/>
      <c r="BB1217" s="89"/>
      <c r="BC1217" s="89"/>
      <c r="BD1217" s="89"/>
      <c r="BE1217" s="89"/>
      <c r="BF1217" s="89"/>
      <c r="BG1217" s="89"/>
      <c r="BH1217" s="89"/>
      <c r="BI1217" s="89"/>
      <c r="BJ1217" s="89"/>
    </row>
    <row r="1218" spans="1:62" ht="12.75" x14ac:dyDescent="0.2">
      <c r="A1218" s="89"/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  <c r="S1218" s="89"/>
      <c r="T1218" s="89"/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  <c r="AM1218" s="89"/>
      <c r="AN1218" s="89"/>
      <c r="AO1218" s="89"/>
      <c r="AP1218" s="89"/>
      <c r="AQ1218" s="89"/>
      <c r="AR1218" s="89"/>
      <c r="AS1218" s="89"/>
      <c r="AT1218" s="89"/>
      <c r="AU1218" s="89"/>
      <c r="AV1218" s="89"/>
      <c r="AW1218" s="89"/>
      <c r="AX1218" s="89"/>
      <c r="AY1218" s="89"/>
      <c r="AZ1218" s="89"/>
      <c r="BA1218" s="89"/>
      <c r="BB1218" s="89"/>
      <c r="BC1218" s="89"/>
      <c r="BD1218" s="89"/>
      <c r="BE1218" s="89"/>
      <c r="BF1218" s="89"/>
      <c r="BG1218" s="89"/>
      <c r="BH1218" s="89"/>
      <c r="BI1218" s="89"/>
      <c r="BJ1218" s="89"/>
    </row>
    <row r="1219" spans="1:62" ht="12.75" x14ac:dyDescent="0.2">
      <c r="A1219" s="89"/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89"/>
      <c r="P1219" s="89"/>
      <c r="Q1219" s="89"/>
      <c r="R1219" s="89"/>
      <c r="S1219" s="89"/>
      <c r="T1219" s="89"/>
      <c r="U1219" s="89"/>
      <c r="V1219" s="89"/>
      <c r="W1219" s="89"/>
      <c r="X1219" s="89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  <c r="AM1219" s="89"/>
      <c r="AN1219" s="89"/>
      <c r="AO1219" s="89"/>
      <c r="AP1219" s="89"/>
      <c r="AQ1219" s="89"/>
      <c r="AR1219" s="89"/>
      <c r="AS1219" s="89"/>
      <c r="AT1219" s="89"/>
      <c r="AU1219" s="89"/>
      <c r="AV1219" s="89"/>
      <c r="AW1219" s="89"/>
      <c r="AX1219" s="89"/>
      <c r="AY1219" s="89"/>
      <c r="AZ1219" s="89"/>
      <c r="BA1219" s="89"/>
      <c r="BB1219" s="89"/>
      <c r="BC1219" s="89"/>
      <c r="BD1219" s="89"/>
      <c r="BE1219" s="89"/>
      <c r="BF1219" s="89"/>
      <c r="BG1219" s="89"/>
      <c r="BH1219" s="89"/>
      <c r="BI1219" s="89"/>
      <c r="BJ1219" s="89"/>
    </row>
    <row r="1220" spans="1:62" ht="12.75" x14ac:dyDescent="0.2">
      <c r="A1220" s="89"/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  <c r="S1220" s="89"/>
      <c r="T1220" s="89"/>
      <c r="U1220" s="89"/>
      <c r="V1220" s="89"/>
      <c r="W1220" s="89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89"/>
      <c r="AN1220" s="89"/>
      <c r="AO1220" s="89"/>
      <c r="AP1220" s="89"/>
      <c r="AQ1220" s="89"/>
      <c r="AR1220" s="89"/>
      <c r="AS1220" s="89"/>
      <c r="AT1220" s="89"/>
      <c r="AU1220" s="89"/>
      <c r="AV1220" s="89"/>
      <c r="AW1220" s="89"/>
      <c r="AX1220" s="89"/>
      <c r="AY1220" s="89"/>
      <c r="AZ1220" s="89"/>
      <c r="BA1220" s="89"/>
      <c r="BB1220" s="89"/>
      <c r="BC1220" s="89"/>
      <c r="BD1220" s="89"/>
      <c r="BE1220" s="89"/>
      <c r="BF1220" s="89"/>
      <c r="BG1220" s="89"/>
      <c r="BH1220" s="89"/>
      <c r="BI1220" s="89"/>
      <c r="BJ1220" s="89"/>
    </row>
    <row r="1221" spans="1:62" ht="12.75" x14ac:dyDescent="0.2">
      <c r="A1221" s="89"/>
      <c r="B1221" s="89"/>
      <c r="C1221" s="89"/>
      <c r="D1221" s="89"/>
      <c r="E1221" s="89"/>
      <c r="F1221" s="89"/>
      <c r="G1221" s="89"/>
      <c r="H1221" s="89"/>
      <c r="I1221" s="89"/>
      <c r="J1221" s="89"/>
      <c r="K1221" s="89"/>
      <c r="L1221" s="89"/>
      <c r="M1221" s="89"/>
      <c r="N1221" s="89"/>
      <c r="O1221" s="89"/>
      <c r="P1221" s="89"/>
      <c r="Q1221" s="89"/>
      <c r="R1221" s="89"/>
      <c r="S1221" s="89"/>
      <c r="T1221" s="89"/>
      <c r="U1221" s="89"/>
      <c r="V1221" s="89"/>
      <c r="W1221" s="89"/>
      <c r="X1221" s="89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  <c r="AM1221" s="89"/>
      <c r="AN1221" s="89"/>
      <c r="AO1221" s="89"/>
      <c r="AP1221" s="89"/>
      <c r="AQ1221" s="89"/>
      <c r="AR1221" s="89"/>
      <c r="AS1221" s="89"/>
      <c r="AT1221" s="89"/>
      <c r="AU1221" s="89"/>
      <c r="AV1221" s="89"/>
      <c r="AW1221" s="89"/>
      <c r="AX1221" s="89"/>
      <c r="AY1221" s="89"/>
      <c r="AZ1221" s="89"/>
      <c r="BA1221" s="89"/>
      <c r="BB1221" s="89"/>
      <c r="BC1221" s="89"/>
      <c r="BD1221" s="89"/>
      <c r="BE1221" s="89"/>
      <c r="BF1221" s="89"/>
      <c r="BG1221" s="89"/>
      <c r="BH1221" s="89"/>
      <c r="BI1221" s="89"/>
      <c r="BJ1221" s="89"/>
    </row>
    <row r="1222" spans="1:62" ht="12.75" x14ac:dyDescent="0.2">
      <c r="A1222" s="89"/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89"/>
      <c r="S1222" s="89"/>
      <c r="T1222" s="89"/>
      <c r="U1222" s="89"/>
      <c r="V1222" s="89"/>
      <c r="W1222" s="89"/>
      <c r="X1222" s="89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  <c r="AM1222" s="89"/>
      <c r="AN1222" s="89"/>
      <c r="AO1222" s="89"/>
      <c r="AP1222" s="89"/>
      <c r="AQ1222" s="89"/>
      <c r="AR1222" s="89"/>
      <c r="AS1222" s="89"/>
      <c r="AT1222" s="89"/>
      <c r="AU1222" s="89"/>
      <c r="AV1222" s="89"/>
      <c r="AW1222" s="89"/>
      <c r="AX1222" s="89"/>
      <c r="AY1222" s="89"/>
      <c r="AZ1222" s="89"/>
      <c r="BA1222" s="89"/>
      <c r="BB1222" s="89"/>
      <c r="BC1222" s="89"/>
      <c r="BD1222" s="89"/>
      <c r="BE1222" s="89"/>
      <c r="BF1222" s="89"/>
      <c r="BG1222" s="89"/>
      <c r="BH1222" s="89"/>
      <c r="BI1222" s="89"/>
      <c r="BJ1222" s="89"/>
    </row>
    <row r="1223" spans="1:62" ht="12.75" x14ac:dyDescent="0.2">
      <c r="A1223" s="89"/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89"/>
      <c r="AT1223" s="89"/>
      <c r="AU1223" s="89"/>
      <c r="AV1223" s="89"/>
      <c r="AW1223" s="89"/>
      <c r="AX1223" s="89"/>
      <c r="AY1223" s="89"/>
      <c r="AZ1223" s="89"/>
      <c r="BA1223" s="89"/>
      <c r="BB1223" s="89"/>
      <c r="BC1223" s="89"/>
      <c r="BD1223" s="89"/>
      <c r="BE1223" s="89"/>
      <c r="BF1223" s="89"/>
      <c r="BG1223" s="89"/>
      <c r="BH1223" s="89"/>
      <c r="BI1223" s="89"/>
      <c r="BJ1223" s="89"/>
    </row>
    <row r="1224" spans="1:62" ht="12.75" x14ac:dyDescent="0.2">
      <c r="A1224" s="89"/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89"/>
      <c r="S1224" s="89"/>
      <c r="T1224" s="89"/>
      <c r="U1224" s="89"/>
      <c r="V1224" s="89"/>
      <c r="W1224" s="89"/>
      <c r="X1224" s="89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  <c r="AM1224" s="89"/>
      <c r="AN1224" s="89"/>
      <c r="AO1224" s="89"/>
      <c r="AP1224" s="89"/>
      <c r="AQ1224" s="89"/>
      <c r="AR1224" s="89"/>
      <c r="AS1224" s="89"/>
      <c r="AT1224" s="89"/>
      <c r="AU1224" s="89"/>
      <c r="AV1224" s="89"/>
      <c r="AW1224" s="89"/>
      <c r="AX1224" s="89"/>
      <c r="AY1224" s="89"/>
      <c r="AZ1224" s="89"/>
      <c r="BA1224" s="89"/>
      <c r="BB1224" s="89"/>
      <c r="BC1224" s="89"/>
      <c r="BD1224" s="89"/>
      <c r="BE1224" s="89"/>
      <c r="BF1224" s="89"/>
      <c r="BG1224" s="89"/>
      <c r="BH1224" s="89"/>
      <c r="BI1224" s="89"/>
      <c r="BJ1224" s="89"/>
    </row>
    <row r="1225" spans="1:62" ht="12.75" x14ac:dyDescent="0.2">
      <c r="A1225" s="89"/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  <c r="L1225" s="89"/>
      <c r="M1225" s="89"/>
      <c r="N1225" s="89"/>
      <c r="O1225" s="89"/>
      <c r="P1225" s="89"/>
      <c r="Q1225" s="89"/>
      <c r="R1225" s="89"/>
      <c r="S1225" s="89"/>
      <c r="T1225" s="89"/>
      <c r="U1225" s="89"/>
      <c r="V1225" s="89"/>
      <c r="W1225" s="89"/>
      <c r="X1225" s="89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  <c r="AM1225" s="89"/>
      <c r="AN1225" s="89"/>
      <c r="AO1225" s="89"/>
      <c r="AP1225" s="89"/>
      <c r="AQ1225" s="89"/>
      <c r="AR1225" s="89"/>
      <c r="AS1225" s="89"/>
      <c r="AT1225" s="89"/>
      <c r="AU1225" s="89"/>
      <c r="AV1225" s="89"/>
      <c r="AW1225" s="89"/>
      <c r="AX1225" s="89"/>
      <c r="AY1225" s="89"/>
      <c r="AZ1225" s="89"/>
      <c r="BA1225" s="89"/>
      <c r="BB1225" s="89"/>
      <c r="BC1225" s="89"/>
      <c r="BD1225" s="89"/>
      <c r="BE1225" s="89"/>
      <c r="BF1225" s="89"/>
      <c r="BG1225" s="89"/>
      <c r="BH1225" s="89"/>
      <c r="BI1225" s="89"/>
      <c r="BJ1225" s="89"/>
    </row>
    <row r="1226" spans="1:62" ht="12.75" x14ac:dyDescent="0.2">
      <c r="A1226" s="89"/>
      <c r="B1226" s="89"/>
      <c r="C1226" s="89"/>
      <c r="D1226" s="89"/>
      <c r="E1226" s="89"/>
      <c r="F1226" s="89"/>
      <c r="G1226" s="89"/>
      <c r="H1226" s="89"/>
      <c r="I1226" s="89"/>
      <c r="J1226" s="89"/>
      <c r="K1226" s="89"/>
      <c r="L1226" s="89"/>
      <c r="M1226" s="89"/>
      <c r="N1226" s="89"/>
      <c r="O1226" s="89"/>
      <c r="P1226" s="89"/>
      <c r="Q1226" s="89"/>
      <c r="R1226" s="89"/>
      <c r="S1226" s="89"/>
      <c r="T1226" s="89"/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89"/>
      <c r="AP1226" s="89"/>
      <c r="AQ1226" s="89"/>
      <c r="AR1226" s="89"/>
      <c r="AS1226" s="89"/>
      <c r="AT1226" s="89"/>
      <c r="AU1226" s="89"/>
      <c r="AV1226" s="89"/>
      <c r="AW1226" s="89"/>
      <c r="AX1226" s="89"/>
      <c r="AY1226" s="89"/>
      <c r="AZ1226" s="89"/>
      <c r="BA1226" s="89"/>
      <c r="BB1226" s="89"/>
      <c r="BC1226" s="89"/>
      <c r="BD1226" s="89"/>
      <c r="BE1226" s="89"/>
      <c r="BF1226" s="89"/>
      <c r="BG1226" s="89"/>
      <c r="BH1226" s="89"/>
      <c r="BI1226" s="89"/>
      <c r="BJ1226" s="89"/>
    </row>
    <row r="1227" spans="1:62" ht="12.75" x14ac:dyDescent="0.2">
      <c r="A1227" s="89"/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  <c r="L1227" s="89"/>
      <c r="M1227" s="89"/>
      <c r="N1227" s="89"/>
      <c r="O1227" s="89"/>
      <c r="P1227" s="89"/>
      <c r="Q1227" s="89"/>
      <c r="R1227" s="89"/>
      <c r="S1227" s="89"/>
      <c r="T1227" s="89"/>
      <c r="U1227" s="89"/>
      <c r="V1227" s="89"/>
      <c r="W1227" s="89"/>
      <c r="X1227" s="89"/>
      <c r="Y1227" s="89"/>
      <c r="Z1227" s="89"/>
      <c r="AA1227" s="89"/>
      <c r="AB1227" s="89"/>
      <c r="AC1227" s="89"/>
      <c r="AD1227" s="89"/>
      <c r="AE1227" s="89"/>
      <c r="AF1227" s="89"/>
      <c r="AG1227" s="89"/>
      <c r="AH1227" s="89"/>
      <c r="AI1227" s="89"/>
      <c r="AJ1227" s="89"/>
      <c r="AK1227" s="89"/>
      <c r="AL1227" s="89"/>
      <c r="AM1227" s="89"/>
      <c r="AN1227" s="89"/>
      <c r="AO1227" s="89"/>
      <c r="AP1227" s="89"/>
      <c r="AQ1227" s="89"/>
      <c r="AR1227" s="89"/>
      <c r="AS1227" s="89"/>
      <c r="AT1227" s="89"/>
      <c r="AU1227" s="89"/>
      <c r="AV1227" s="89"/>
      <c r="AW1227" s="89"/>
      <c r="AX1227" s="89"/>
      <c r="AY1227" s="89"/>
      <c r="AZ1227" s="89"/>
      <c r="BA1227" s="89"/>
      <c r="BB1227" s="89"/>
      <c r="BC1227" s="89"/>
      <c r="BD1227" s="89"/>
      <c r="BE1227" s="89"/>
      <c r="BF1227" s="89"/>
      <c r="BG1227" s="89"/>
      <c r="BH1227" s="89"/>
      <c r="BI1227" s="89"/>
      <c r="BJ1227" s="89"/>
    </row>
    <row r="1228" spans="1:62" ht="12.75" x14ac:dyDescent="0.2">
      <c r="A1228" s="89"/>
      <c r="B1228" s="89"/>
      <c r="C1228" s="89"/>
      <c r="D1228" s="89"/>
      <c r="E1228" s="89"/>
      <c r="F1228" s="89"/>
      <c r="G1228" s="89"/>
      <c r="H1228" s="89"/>
      <c r="I1228" s="89"/>
      <c r="J1228" s="89"/>
      <c r="K1228" s="89"/>
      <c r="L1228" s="89"/>
      <c r="M1228" s="89"/>
      <c r="N1228" s="89"/>
      <c r="O1228" s="89"/>
      <c r="P1228" s="89"/>
      <c r="Q1228" s="89"/>
      <c r="R1228" s="89"/>
      <c r="S1228" s="89"/>
      <c r="T1228" s="89"/>
      <c r="U1228" s="89"/>
      <c r="V1228" s="89"/>
      <c r="W1228" s="89"/>
      <c r="X1228" s="89"/>
      <c r="Y1228" s="89"/>
      <c r="Z1228" s="89"/>
      <c r="AA1228" s="89"/>
      <c r="AB1228" s="89"/>
      <c r="AC1228" s="89"/>
      <c r="AD1228" s="89"/>
      <c r="AE1228" s="89"/>
      <c r="AF1228" s="89"/>
      <c r="AG1228" s="89"/>
      <c r="AH1228" s="89"/>
      <c r="AI1228" s="89"/>
      <c r="AJ1228" s="89"/>
      <c r="AK1228" s="89"/>
      <c r="AL1228" s="89"/>
      <c r="AM1228" s="89"/>
      <c r="AN1228" s="89"/>
      <c r="AO1228" s="89"/>
      <c r="AP1228" s="89"/>
      <c r="AQ1228" s="89"/>
      <c r="AR1228" s="89"/>
      <c r="AS1228" s="89"/>
      <c r="AT1228" s="89"/>
      <c r="AU1228" s="89"/>
      <c r="AV1228" s="89"/>
      <c r="AW1228" s="89"/>
      <c r="AX1228" s="89"/>
      <c r="AY1228" s="89"/>
      <c r="AZ1228" s="89"/>
      <c r="BA1228" s="89"/>
      <c r="BB1228" s="89"/>
      <c r="BC1228" s="89"/>
      <c r="BD1228" s="89"/>
      <c r="BE1228" s="89"/>
      <c r="BF1228" s="89"/>
      <c r="BG1228" s="89"/>
      <c r="BH1228" s="89"/>
      <c r="BI1228" s="89"/>
      <c r="BJ1228" s="89"/>
    </row>
    <row r="1229" spans="1:62" ht="12.75" x14ac:dyDescent="0.2">
      <c r="A1229" s="89"/>
      <c r="B1229" s="89"/>
      <c r="C1229" s="89"/>
      <c r="D1229" s="89"/>
      <c r="E1229" s="89"/>
      <c r="F1229" s="89"/>
      <c r="G1229" s="89"/>
      <c r="H1229" s="89"/>
      <c r="I1229" s="89"/>
      <c r="J1229" s="89"/>
      <c r="K1229" s="89"/>
      <c r="L1229" s="89"/>
      <c r="M1229" s="89"/>
      <c r="N1229" s="89"/>
      <c r="O1229" s="89"/>
      <c r="P1229" s="89"/>
      <c r="Q1229" s="89"/>
      <c r="R1229" s="89"/>
      <c r="S1229" s="89"/>
      <c r="T1229" s="89"/>
      <c r="U1229" s="89"/>
      <c r="V1229" s="89"/>
      <c r="W1229" s="89"/>
      <c r="X1229" s="89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  <c r="AM1229" s="89"/>
      <c r="AN1229" s="89"/>
      <c r="AO1229" s="89"/>
      <c r="AP1229" s="89"/>
      <c r="AQ1229" s="89"/>
      <c r="AR1229" s="89"/>
      <c r="AS1229" s="89"/>
      <c r="AT1229" s="89"/>
      <c r="AU1229" s="89"/>
      <c r="AV1229" s="89"/>
      <c r="AW1229" s="89"/>
      <c r="AX1229" s="89"/>
      <c r="AY1229" s="89"/>
      <c r="AZ1229" s="89"/>
      <c r="BA1229" s="89"/>
      <c r="BB1229" s="89"/>
      <c r="BC1229" s="89"/>
      <c r="BD1229" s="89"/>
      <c r="BE1229" s="89"/>
      <c r="BF1229" s="89"/>
      <c r="BG1229" s="89"/>
      <c r="BH1229" s="89"/>
      <c r="BI1229" s="89"/>
      <c r="BJ1229" s="89"/>
    </row>
    <row r="1230" spans="1:62" ht="12.75" x14ac:dyDescent="0.2">
      <c r="A1230" s="89"/>
      <c r="B1230" s="89"/>
      <c r="C1230" s="89"/>
      <c r="D1230" s="89"/>
      <c r="E1230" s="89"/>
      <c r="F1230" s="89"/>
      <c r="G1230" s="89"/>
      <c r="H1230" s="89"/>
      <c r="I1230" s="89"/>
      <c r="J1230" s="89"/>
      <c r="K1230" s="89"/>
      <c r="L1230" s="89"/>
      <c r="M1230" s="89"/>
      <c r="N1230" s="89"/>
      <c r="O1230" s="89"/>
      <c r="P1230" s="89"/>
      <c r="Q1230" s="89"/>
      <c r="R1230" s="89"/>
      <c r="S1230" s="89"/>
      <c r="T1230" s="89"/>
      <c r="U1230" s="89"/>
      <c r="V1230" s="89"/>
      <c r="W1230" s="89"/>
      <c r="X1230" s="89"/>
      <c r="Y1230" s="89"/>
      <c r="Z1230" s="89"/>
      <c r="AA1230" s="89"/>
      <c r="AB1230" s="89"/>
      <c r="AC1230" s="89"/>
      <c r="AD1230" s="89"/>
      <c r="AE1230" s="89"/>
      <c r="AF1230" s="89"/>
      <c r="AG1230" s="89"/>
      <c r="AH1230" s="89"/>
      <c r="AI1230" s="89"/>
      <c r="AJ1230" s="89"/>
      <c r="AK1230" s="89"/>
      <c r="AL1230" s="89"/>
      <c r="AM1230" s="89"/>
      <c r="AN1230" s="89"/>
      <c r="AO1230" s="89"/>
      <c r="AP1230" s="89"/>
      <c r="AQ1230" s="89"/>
      <c r="AR1230" s="89"/>
      <c r="AS1230" s="89"/>
      <c r="AT1230" s="89"/>
      <c r="AU1230" s="89"/>
      <c r="AV1230" s="89"/>
      <c r="AW1230" s="89"/>
      <c r="AX1230" s="89"/>
      <c r="AY1230" s="89"/>
      <c r="AZ1230" s="89"/>
      <c r="BA1230" s="89"/>
      <c r="BB1230" s="89"/>
      <c r="BC1230" s="89"/>
      <c r="BD1230" s="89"/>
      <c r="BE1230" s="89"/>
      <c r="BF1230" s="89"/>
      <c r="BG1230" s="89"/>
      <c r="BH1230" s="89"/>
      <c r="BI1230" s="89"/>
      <c r="BJ1230" s="89"/>
    </row>
    <row r="1231" spans="1:62" ht="12.75" x14ac:dyDescent="0.2">
      <c r="A1231" s="89"/>
      <c r="B1231" s="89"/>
      <c r="C1231" s="89"/>
      <c r="D1231" s="89"/>
      <c r="E1231" s="89"/>
      <c r="F1231" s="89"/>
      <c r="G1231" s="89"/>
      <c r="H1231" s="89"/>
      <c r="I1231" s="89"/>
      <c r="J1231" s="89"/>
      <c r="K1231" s="89"/>
      <c r="L1231" s="89"/>
      <c r="M1231" s="89"/>
      <c r="N1231" s="89"/>
      <c r="O1231" s="89"/>
      <c r="P1231" s="89"/>
      <c r="Q1231" s="89"/>
      <c r="R1231" s="89"/>
      <c r="S1231" s="89"/>
      <c r="T1231" s="89"/>
      <c r="U1231" s="89"/>
      <c r="V1231" s="89"/>
      <c r="W1231" s="89"/>
      <c r="X1231" s="89"/>
      <c r="Y1231" s="89"/>
      <c r="Z1231" s="89"/>
      <c r="AA1231" s="89"/>
      <c r="AB1231" s="89"/>
      <c r="AC1231" s="89"/>
      <c r="AD1231" s="89"/>
      <c r="AE1231" s="89"/>
      <c r="AF1231" s="89"/>
      <c r="AG1231" s="89"/>
      <c r="AH1231" s="89"/>
      <c r="AI1231" s="89"/>
      <c r="AJ1231" s="89"/>
      <c r="AK1231" s="89"/>
      <c r="AL1231" s="89"/>
      <c r="AM1231" s="89"/>
      <c r="AN1231" s="89"/>
      <c r="AO1231" s="89"/>
      <c r="AP1231" s="89"/>
      <c r="AQ1231" s="89"/>
      <c r="AR1231" s="89"/>
      <c r="AS1231" s="89"/>
      <c r="AT1231" s="89"/>
      <c r="AU1231" s="89"/>
      <c r="AV1231" s="89"/>
      <c r="AW1231" s="89"/>
      <c r="AX1231" s="89"/>
      <c r="AY1231" s="89"/>
      <c r="AZ1231" s="89"/>
      <c r="BA1231" s="89"/>
      <c r="BB1231" s="89"/>
      <c r="BC1231" s="89"/>
      <c r="BD1231" s="89"/>
      <c r="BE1231" s="89"/>
      <c r="BF1231" s="89"/>
      <c r="BG1231" s="89"/>
      <c r="BH1231" s="89"/>
      <c r="BI1231" s="89"/>
      <c r="BJ1231" s="89"/>
    </row>
    <row r="1232" spans="1:62" ht="12.75" x14ac:dyDescent="0.2">
      <c r="A1232" s="89"/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  <c r="S1232" s="89"/>
      <c r="T1232" s="89"/>
      <c r="U1232" s="89"/>
      <c r="V1232" s="89"/>
      <c r="W1232" s="89"/>
      <c r="X1232" s="89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  <c r="AM1232" s="89"/>
      <c r="AN1232" s="89"/>
      <c r="AO1232" s="89"/>
      <c r="AP1232" s="89"/>
      <c r="AQ1232" s="89"/>
      <c r="AR1232" s="89"/>
      <c r="AS1232" s="89"/>
      <c r="AT1232" s="89"/>
      <c r="AU1232" s="89"/>
      <c r="AV1232" s="89"/>
      <c r="AW1232" s="89"/>
      <c r="AX1232" s="89"/>
      <c r="AY1232" s="89"/>
      <c r="AZ1232" s="89"/>
      <c r="BA1232" s="89"/>
      <c r="BB1232" s="89"/>
      <c r="BC1232" s="89"/>
      <c r="BD1232" s="89"/>
      <c r="BE1232" s="89"/>
      <c r="BF1232" s="89"/>
      <c r="BG1232" s="89"/>
      <c r="BH1232" s="89"/>
      <c r="BI1232" s="89"/>
      <c r="BJ1232" s="89"/>
    </row>
    <row r="1233" spans="1:62" ht="12.75" x14ac:dyDescent="0.2">
      <c r="A1233" s="89"/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89"/>
      <c r="S1233" s="89"/>
      <c r="T1233" s="89"/>
      <c r="U1233" s="89"/>
      <c r="V1233" s="89"/>
      <c r="W1233" s="89"/>
      <c r="X1233" s="89"/>
      <c r="Y1233" s="89"/>
      <c r="Z1233" s="89"/>
      <c r="AA1233" s="89"/>
      <c r="AB1233" s="89"/>
      <c r="AC1233" s="89"/>
      <c r="AD1233" s="89"/>
      <c r="AE1233" s="89"/>
      <c r="AF1233" s="89"/>
      <c r="AG1233" s="89"/>
      <c r="AH1233" s="89"/>
      <c r="AI1233" s="89"/>
      <c r="AJ1233" s="89"/>
      <c r="AK1233" s="89"/>
      <c r="AL1233" s="89"/>
      <c r="AM1233" s="89"/>
      <c r="AN1233" s="89"/>
      <c r="AO1233" s="89"/>
      <c r="AP1233" s="89"/>
      <c r="AQ1233" s="89"/>
      <c r="AR1233" s="89"/>
      <c r="AS1233" s="89"/>
      <c r="AT1233" s="89"/>
      <c r="AU1233" s="89"/>
      <c r="AV1233" s="89"/>
      <c r="AW1233" s="89"/>
      <c r="AX1233" s="89"/>
      <c r="AY1233" s="89"/>
      <c r="AZ1233" s="89"/>
      <c r="BA1233" s="89"/>
      <c r="BB1233" s="89"/>
      <c r="BC1233" s="89"/>
      <c r="BD1233" s="89"/>
      <c r="BE1233" s="89"/>
      <c r="BF1233" s="89"/>
      <c r="BG1233" s="89"/>
      <c r="BH1233" s="89"/>
      <c r="BI1233" s="89"/>
      <c r="BJ1233" s="89"/>
    </row>
    <row r="1234" spans="1:62" ht="12.75" x14ac:dyDescent="0.2">
      <c r="A1234" s="89"/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89"/>
      <c r="S1234" s="89"/>
      <c r="T1234" s="89"/>
      <c r="U1234" s="89"/>
      <c r="V1234" s="89"/>
      <c r="W1234" s="89"/>
      <c r="X1234" s="89"/>
      <c r="Y1234" s="89"/>
      <c r="Z1234" s="89"/>
      <c r="AA1234" s="89"/>
      <c r="AB1234" s="89"/>
      <c r="AC1234" s="89"/>
      <c r="AD1234" s="89"/>
      <c r="AE1234" s="89"/>
      <c r="AF1234" s="89"/>
      <c r="AG1234" s="89"/>
      <c r="AH1234" s="89"/>
      <c r="AI1234" s="89"/>
      <c r="AJ1234" s="89"/>
      <c r="AK1234" s="89"/>
      <c r="AL1234" s="89"/>
      <c r="AM1234" s="89"/>
      <c r="AN1234" s="89"/>
      <c r="AO1234" s="89"/>
      <c r="AP1234" s="89"/>
      <c r="AQ1234" s="89"/>
      <c r="AR1234" s="89"/>
      <c r="AS1234" s="89"/>
      <c r="AT1234" s="89"/>
      <c r="AU1234" s="89"/>
      <c r="AV1234" s="89"/>
      <c r="AW1234" s="89"/>
      <c r="AX1234" s="89"/>
      <c r="AY1234" s="89"/>
      <c r="AZ1234" s="89"/>
      <c r="BA1234" s="89"/>
      <c r="BB1234" s="89"/>
      <c r="BC1234" s="89"/>
      <c r="BD1234" s="89"/>
      <c r="BE1234" s="89"/>
      <c r="BF1234" s="89"/>
      <c r="BG1234" s="89"/>
      <c r="BH1234" s="89"/>
      <c r="BI1234" s="89"/>
      <c r="BJ1234" s="89"/>
    </row>
    <row r="1235" spans="1:62" ht="12.75" x14ac:dyDescent="0.2">
      <c r="A1235" s="89"/>
      <c r="B1235" s="89"/>
      <c r="C1235" s="89"/>
      <c r="D1235" s="89"/>
      <c r="E1235" s="89"/>
      <c r="F1235" s="89"/>
      <c r="G1235" s="89"/>
      <c r="H1235" s="89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  <c r="S1235" s="89"/>
      <c r="T1235" s="89"/>
      <c r="U1235" s="89"/>
      <c r="V1235" s="89"/>
      <c r="W1235" s="89"/>
      <c r="X1235" s="89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  <c r="AM1235" s="89"/>
      <c r="AN1235" s="89"/>
      <c r="AO1235" s="89"/>
      <c r="AP1235" s="89"/>
      <c r="AQ1235" s="89"/>
      <c r="AR1235" s="89"/>
      <c r="AS1235" s="89"/>
      <c r="AT1235" s="89"/>
      <c r="AU1235" s="89"/>
      <c r="AV1235" s="89"/>
      <c r="AW1235" s="89"/>
      <c r="AX1235" s="89"/>
      <c r="AY1235" s="89"/>
      <c r="AZ1235" s="89"/>
      <c r="BA1235" s="89"/>
      <c r="BB1235" s="89"/>
      <c r="BC1235" s="89"/>
      <c r="BD1235" s="89"/>
      <c r="BE1235" s="89"/>
      <c r="BF1235" s="89"/>
      <c r="BG1235" s="89"/>
      <c r="BH1235" s="89"/>
      <c r="BI1235" s="89"/>
      <c r="BJ1235" s="89"/>
    </row>
    <row r="1236" spans="1:62" ht="12.75" x14ac:dyDescent="0.2">
      <c r="A1236" s="89"/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  <c r="T1236" s="89"/>
      <c r="U1236" s="89"/>
      <c r="V1236" s="89"/>
      <c r="W1236" s="89"/>
      <c r="X1236" s="89"/>
      <c r="Y1236" s="89"/>
      <c r="Z1236" s="89"/>
      <c r="AA1236" s="89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89"/>
      <c r="AN1236" s="89"/>
      <c r="AO1236" s="89"/>
      <c r="AP1236" s="89"/>
      <c r="AQ1236" s="89"/>
      <c r="AR1236" s="89"/>
      <c r="AS1236" s="89"/>
      <c r="AT1236" s="89"/>
      <c r="AU1236" s="89"/>
      <c r="AV1236" s="89"/>
      <c r="AW1236" s="89"/>
      <c r="AX1236" s="89"/>
      <c r="AY1236" s="89"/>
      <c r="AZ1236" s="89"/>
      <c r="BA1236" s="89"/>
      <c r="BB1236" s="89"/>
      <c r="BC1236" s="89"/>
      <c r="BD1236" s="89"/>
      <c r="BE1236" s="89"/>
      <c r="BF1236" s="89"/>
      <c r="BG1236" s="89"/>
      <c r="BH1236" s="89"/>
      <c r="BI1236" s="89"/>
      <c r="BJ1236" s="89"/>
    </row>
    <row r="1237" spans="1:62" ht="12.75" x14ac:dyDescent="0.2">
      <c r="A1237" s="89"/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  <c r="T1237" s="89"/>
      <c r="U1237" s="89"/>
      <c r="V1237" s="89"/>
      <c r="W1237" s="89"/>
      <c r="X1237" s="89"/>
      <c r="Y1237" s="89"/>
      <c r="Z1237" s="89"/>
      <c r="AA1237" s="89"/>
      <c r="AB1237" s="89"/>
      <c r="AC1237" s="89"/>
      <c r="AD1237" s="89"/>
      <c r="AE1237" s="89"/>
      <c r="AF1237" s="89"/>
      <c r="AG1237" s="89"/>
      <c r="AH1237" s="89"/>
      <c r="AI1237" s="89"/>
      <c r="AJ1237" s="89"/>
      <c r="AK1237" s="89"/>
      <c r="AL1237" s="89"/>
      <c r="AM1237" s="89"/>
      <c r="AN1237" s="89"/>
      <c r="AO1237" s="89"/>
      <c r="AP1237" s="89"/>
      <c r="AQ1237" s="89"/>
      <c r="AR1237" s="89"/>
      <c r="AS1237" s="89"/>
      <c r="AT1237" s="89"/>
      <c r="AU1237" s="89"/>
      <c r="AV1237" s="89"/>
      <c r="AW1237" s="89"/>
      <c r="AX1237" s="89"/>
      <c r="AY1237" s="89"/>
      <c r="AZ1237" s="89"/>
      <c r="BA1237" s="89"/>
      <c r="BB1237" s="89"/>
      <c r="BC1237" s="89"/>
      <c r="BD1237" s="89"/>
      <c r="BE1237" s="89"/>
      <c r="BF1237" s="89"/>
      <c r="BG1237" s="89"/>
      <c r="BH1237" s="89"/>
      <c r="BI1237" s="89"/>
      <c r="BJ1237" s="89"/>
    </row>
    <row r="1238" spans="1:62" ht="12.75" x14ac:dyDescent="0.2">
      <c r="A1238" s="89"/>
      <c r="B1238" s="89"/>
      <c r="C1238" s="89"/>
      <c r="D1238" s="89"/>
      <c r="E1238" s="89"/>
      <c r="F1238" s="89"/>
      <c r="G1238" s="89"/>
      <c r="H1238" s="89"/>
      <c r="I1238" s="89"/>
      <c r="J1238" s="89"/>
      <c r="K1238" s="89"/>
      <c r="L1238" s="89"/>
      <c r="M1238" s="89"/>
      <c r="N1238" s="89"/>
      <c r="O1238" s="89"/>
      <c r="P1238" s="89"/>
      <c r="Q1238" s="89"/>
      <c r="R1238" s="89"/>
      <c r="S1238" s="89"/>
      <c r="T1238" s="89"/>
      <c r="U1238" s="89"/>
      <c r="V1238" s="89"/>
      <c r="W1238" s="89"/>
      <c r="X1238" s="89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  <c r="AM1238" s="89"/>
      <c r="AN1238" s="89"/>
      <c r="AO1238" s="89"/>
      <c r="AP1238" s="89"/>
      <c r="AQ1238" s="89"/>
      <c r="AR1238" s="89"/>
      <c r="AS1238" s="89"/>
      <c r="AT1238" s="89"/>
      <c r="AU1238" s="89"/>
      <c r="AV1238" s="89"/>
      <c r="AW1238" s="89"/>
      <c r="AX1238" s="89"/>
      <c r="AY1238" s="89"/>
      <c r="AZ1238" s="89"/>
      <c r="BA1238" s="89"/>
      <c r="BB1238" s="89"/>
      <c r="BC1238" s="89"/>
      <c r="BD1238" s="89"/>
      <c r="BE1238" s="89"/>
      <c r="BF1238" s="89"/>
      <c r="BG1238" s="89"/>
      <c r="BH1238" s="89"/>
      <c r="BI1238" s="89"/>
      <c r="BJ1238" s="89"/>
    </row>
    <row r="1239" spans="1:62" ht="12.75" x14ac:dyDescent="0.2">
      <c r="A1239" s="89"/>
      <c r="B1239" s="89"/>
      <c r="C1239" s="89"/>
      <c r="D1239" s="89"/>
      <c r="E1239" s="89"/>
      <c r="F1239" s="89"/>
      <c r="G1239" s="89"/>
      <c r="H1239" s="89"/>
      <c r="I1239" s="89"/>
      <c r="J1239" s="89"/>
      <c r="K1239" s="89"/>
      <c r="L1239" s="89"/>
      <c r="M1239" s="89"/>
      <c r="N1239" s="89"/>
      <c r="O1239" s="89"/>
      <c r="P1239" s="89"/>
      <c r="Q1239" s="89"/>
      <c r="R1239" s="89"/>
      <c r="S1239" s="89"/>
      <c r="T1239" s="89"/>
      <c r="U1239" s="89"/>
      <c r="V1239" s="89"/>
      <c r="W1239" s="89"/>
      <c r="X1239" s="89"/>
      <c r="Y1239" s="89"/>
      <c r="Z1239" s="89"/>
      <c r="AA1239" s="89"/>
      <c r="AB1239" s="89"/>
      <c r="AC1239" s="89"/>
      <c r="AD1239" s="89"/>
      <c r="AE1239" s="89"/>
      <c r="AF1239" s="89"/>
      <c r="AG1239" s="89"/>
      <c r="AH1239" s="89"/>
      <c r="AI1239" s="89"/>
      <c r="AJ1239" s="89"/>
      <c r="AK1239" s="89"/>
      <c r="AL1239" s="89"/>
      <c r="AM1239" s="89"/>
      <c r="AN1239" s="89"/>
      <c r="AO1239" s="89"/>
      <c r="AP1239" s="89"/>
      <c r="AQ1239" s="89"/>
      <c r="AR1239" s="89"/>
      <c r="AS1239" s="89"/>
      <c r="AT1239" s="89"/>
      <c r="AU1239" s="89"/>
      <c r="AV1239" s="89"/>
      <c r="AW1239" s="89"/>
      <c r="AX1239" s="89"/>
      <c r="AY1239" s="89"/>
      <c r="AZ1239" s="89"/>
      <c r="BA1239" s="89"/>
      <c r="BB1239" s="89"/>
      <c r="BC1239" s="89"/>
      <c r="BD1239" s="89"/>
      <c r="BE1239" s="89"/>
      <c r="BF1239" s="89"/>
      <c r="BG1239" s="89"/>
      <c r="BH1239" s="89"/>
      <c r="BI1239" s="89"/>
      <c r="BJ1239" s="89"/>
    </row>
    <row r="1240" spans="1:62" ht="12.75" x14ac:dyDescent="0.2">
      <c r="A1240" s="89"/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  <c r="L1240" s="89"/>
      <c r="M1240" s="89"/>
      <c r="N1240" s="89"/>
      <c r="O1240" s="89"/>
      <c r="P1240" s="89"/>
      <c r="Q1240" s="89"/>
      <c r="R1240" s="89"/>
      <c r="S1240" s="89"/>
      <c r="T1240" s="89"/>
      <c r="U1240" s="89"/>
      <c r="V1240" s="89"/>
      <c r="W1240" s="89"/>
      <c r="X1240" s="89"/>
      <c r="Y1240" s="89"/>
      <c r="Z1240" s="89"/>
      <c r="AA1240" s="89"/>
      <c r="AB1240" s="89"/>
      <c r="AC1240" s="89"/>
      <c r="AD1240" s="89"/>
      <c r="AE1240" s="89"/>
      <c r="AF1240" s="89"/>
      <c r="AG1240" s="89"/>
      <c r="AH1240" s="89"/>
      <c r="AI1240" s="89"/>
      <c r="AJ1240" s="89"/>
      <c r="AK1240" s="89"/>
      <c r="AL1240" s="89"/>
      <c r="AM1240" s="89"/>
      <c r="AN1240" s="89"/>
      <c r="AO1240" s="89"/>
      <c r="AP1240" s="89"/>
      <c r="AQ1240" s="89"/>
      <c r="AR1240" s="89"/>
      <c r="AS1240" s="89"/>
      <c r="AT1240" s="89"/>
      <c r="AU1240" s="89"/>
      <c r="AV1240" s="89"/>
      <c r="AW1240" s="89"/>
      <c r="AX1240" s="89"/>
      <c r="AY1240" s="89"/>
      <c r="AZ1240" s="89"/>
      <c r="BA1240" s="89"/>
      <c r="BB1240" s="89"/>
      <c r="BC1240" s="89"/>
      <c r="BD1240" s="89"/>
      <c r="BE1240" s="89"/>
      <c r="BF1240" s="89"/>
      <c r="BG1240" s="89"/>
      <c r="BH1240" s="89"/>
      <c r="BI1240" s="89"/>
      <c r="BJ1240" s="89"/>
    </row>
    <row r="1241" spans="1:62" ht="12.75" x14ac:dyDescent="0.2">
      <c r="A1241" s="89"/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  <c r="L1241" s="89"/>
      <c r="M1241" s="89"/>
      <c r="N1241" s="89"/>
      <c r="O1241" s="89"/>
      <c r="P1241" s="89"/>
      <c r="Q1241" s="89"/>
      <c r="R1241" s="89"/>
      <c r="S1241" s="89"/>
      <c r="T1241" s="89"/>
      <c r="U1241" s="89"/>
      <c r="V1241" s="89"/>
      <c r="W1241" s="89"/>
      <c r="X1241" s="89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  <c r="AM1241" s="89"/>
      <c r="AN1241" s="89"/>
      <c r="AO1241" s="89"/>
      <c r="AP1241" s="89"/>
      <c r="AQ1241" s="89"/>
      <c r="AR1241" s="89"/>
      <c r="AS1241" s="89"/>
      <c r="AT1241" s="89"/>
      <c r="AU1241" s="89"/>
      <c r="AV1241" s="89"/>
      <c r="AW1241" s="89"/>
      <c r="AX1241" s="89"/>
      <c r="AY1241" s="89"/>
      <c r="AZ1241" s="89"/>
      <c r="BA1241" s="89"/>
      <c r="BB1241" s="89"/>
      <c r="BC1241" s="89"/>
      <c r="BD1241" s="89"/>
      <c r="BE1241" s="89"/>
      <c r="BF1241" s="89"/>
      <c r="BG1241" s="89"/>
      <c r="BH1241" s="89"/>
      <c r="BI1241" s="89"/>
      <c r="BJ1241" s="89"/>
    </row>
    <row r="1242" spans="1:62" ht="12.75" x14ac:dyDescent="0.2">
      <c r="A1242" s="89"/>
      <c r="B1242" s="89"/>
      <c r="C1242" s="89"/>
      <c r="D1242" s="89"/>
      <c r="E1242" s="89"/>
      <c r="F1242" s="89"/>
      <c r="G1242" s="89"/>
      <c r="H1242" s="89"/>
      <c r="I1242" s="89"/>
      <c r="J1242" s="89"/>
      <c r="K1242" s="89"/>
      <c r="L1242" s="89"/>
      <c r="M1242" s="89"/>
      <c r="N1242" s="89"/>
      <c r="O1242" s="89"/>
      <c r="P1242" s="89"/>
      <c r="Q1242" s="89"/>
      <c r="R1242" s="89"/>
      <c r="S1242" s="89"/>
      <c r="T1242" s="89"/>
      <c r="U1242" s="89"/>
      <c r="V1242" s="89"/>
      <c r="W1242" s="89"/>
      <c r="X1242" s="89"/>
      <c r="Y1242" s="89"/>
      <c r="Z1242" s="89"/>
      <c r="AA1242" s="89"/>
      <c r="AB1242" s="89"/>
      <c r="AC1242" s="89"/>
      <c r="AD1242" s="89"/>
      <c r="AE1242" s="89"/>
      <c r="AF1242" s="89"/>
      <c r="AG1242" s="89"/>
      <c r="AH1242" s="89"/>
      <c r="AI1242" s="89"/>
      <c r="AJ1242" s="89"/>
      <c r="AK1242" s="89"/>
      <c r="AL1242" s="89"/>
      <c r="AM1242" s="89"/>
      <c r="AN1242" s="89"/>
      <c r="AO1242" s="89"/>
      <c r="AP1242" s="89"/>
      <c r="AQ1242" s="89"/>
      <c r="AR1242" s="89"/>
      <c r="AS1242" s="89"/>
      <c r="AT1242" s="89"/>
      <c r="AU1242" s="89"/>
      <c r="AV1242" s="89"/>
      <c r="AW1242" s="89"/>
      <c r="AX1242" s="89"/>
      <c r="AY1242" s="89"/>
      <c r="AZ1242" s="89"/>
      <c r="BA1242" s="89"/>
      <c r="BB1242" s="89"/>
      <c r="BC1242" s="89"/>
      <c r="BD1242" s="89"/>
      <c r="BE1242" s="89"/>
      <c r="BF1242" s="89"/>
      <c r="BG1242" s="89"/>
      <c r="BH1242" s="89"/>
      <c r="BI1242" s="89"/>
      <c r="BJ1242" s="89"/>
    </row>
    <row r="1243" spans="1:62" ht="12.75" x14ac:dyDescent="0.2">
      <c r="A1243" s="89"/>
      <c r="B1243" s="89"/>
      <c r="C1243" s="89"/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89"/>
      <c r="P1243" s="89"/>
      <c r="Q1243" s="89"/>
      <c r="R1243" s="89"/>
      <c r="S1243" s="89"/>
      <c r="T1243" s="89"/>
      <c r="U1243" s="89"/>
      <c r="V1243" s="89"/>
      <c r="W1243" s="89"/>
      <c r="X1243" s="89"/>
      <c r="Y1243" s="89"/>
      <c r="Z1243" s="89"/>
      <c r="AA1243" s="89"/>
      <c r="AB1243" s="89"/>
      <c r="AC1243" s="89"/>
      <c r="AD1243" s="89"/>
      <c r="AE1243" s="89"/>
      <c r="AF1243" s="89"/>
      <c r="AG1243" s="89"/>
      <c r="AH1243" s="89"/>
      <c r="AI1243" s="89"/>
      <c r="AJ1243" s="89"/>
      <c r="AK1243" s="89"/>
      <c r="AL1243" s="89"/>
      <c r="AM1243" s="89"/>
      <c r="AN1243" s="89"/>
      <c r="AO1243" s="89"/>
      <c r="AP1243" s="89"/>
      <c r="AQ1243" s="89"/>
      <c r="AR1243" s="89"/>
      <c r="AS1243" s="89"/>
      <c r="AT1243" s="89"/>
      <c r="AU1243" s="89"/>
      <c r="AV1243" s="89"/>
      <c r="AW1243" s="89"/>
      <c r="AX1243" s="89"/>
      <c r="AY1243" s="89"/>
      <c r="AZ1243" s="89"/>
      <c r="BA1243" s="89"/>
      <c r="BB1243" s="89"/>
      <c r="BC1243" s="89"/>
      <c r="BD1243" s="89"/>
      <c r="BE1243" s="89"/>
      <c r="BF1243" s="89"/>
      <c r="BG1243" s="89"/>
      <c r="BH1243" s="89"/>
      <c r="BI1243" s="89"/>
      <c r="BJ1243" s="89"/>
    </row>
    <row r="1244" spans="1:62" ht="12.75" x14ac:dyDescent="0.2">
      <c r="A1244" s="89"/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89"/>
      <c r="P1244" s="89"/>
      <c r="Q1244" s="89"/>
      <c r="R1244" s="89"/>
      <c r="S1244" s="89"/>
      <c r="T1244" s="89"/>
      <c r="U1244" s="89"/>
      <c r="V1244" s="89"/>
      <c r="W1244" s="89"/>
      <c r="X1244" s="89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  <c r="AM1244" s="89"/>
      <c r="AN1244" s="89"/>
      <c r="AO1244" s="89"/>
      <c r="AP1244" s="89"/>
      <c r="AQ1244" s="89"/>
      <c r="AR1244" s="89"/>
      <c r="AS1244" s="89"/>
      <c r="AT1244" s="89"/>
      <c r="AU1244" s="89"/>
      <c r="AV1244" s="89"/>
      <c r="AW1244" s="89"/>
      <c r="AX1244" s="89"/>
      <c r="AY1244" s="89"/>
      <c r="AZ1244" s="89"/>
      <c r="BA1244" s="89"/>
      <c r="BB1244" s="89"/>
      <c r="BC1244" s="89"/>
      <c r="BD1244" s="89"/>
      <c r="BE1244" s="89"/>
      <c r="BF1244" s="89"/>
      <c r="BG1244" s="89"/>
      <c r="BH1244" s="89"/>
      <c r="BI1244" s="89"/>
      <c r="BJ1244" s="89"/>
    </row>
    <row r="1245" spans="1:62" ht="12.75" x14ac:dyDescent="0.2">
      <c r="A1245" s="89"/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  <c r="S1245" s="89"/>
      <c r="T1245" s="89"/>
      <c r="U1245" s="89"/>
      <c r="V1245" s="89"/>
      <c r="W1245" s="89"/>
      <c r="X1245" s="89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  <c r="AM1245" s="89"/>
      <c r="AN1245" s="89"/>
      <c r="AO1245" s="89"/>
      <c r="AP1245" s="89"/>
      <c r="AQ1245" s="89"/>
      <c r="AR1245" s="89"/>
      <c r="AS1245" s="89"/>
      <c r="AT1245" s="89"/>
      <c r="AU1245" s="89"/>
      <c r="AV1245" s="89"/>
      <c r="AW1245" s="89"/>
      <c r="AX1245" s="89"/>
      <c r="AY1245" s="89"/>
      <c r="AZ1245" s="89"/>
      <c r="BA1245" s="89"/>
      <c r="BB1245" s="89"/>
      <c r="BC1245" s="89"/>
      <c r="BD1245" s="89"/>
      <c r="BE1245" s="89"/>
      <c r="BF1245" s="89"/>
      <c r="BG1245" s="89"/>
      <c r="BH1245" s="89"/>
      <c r="BI1245" s="89"/>
      <c r="BJ1245" s="89"/>
    </row>
    <row r="1246" spans="1:62" ht="12.75" x14ac:dyDescent="0.2">
      <c r="A1246" s="89"/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  <c r="S1246" s="89"/>
      <c r="T1246" s="89"/>
      <c r="U1246" s="89"/>
      <c r="V1246" s="89"/>
      <c r="W1246" s="89"/>
      <c r="X1246" s="89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  <c r="AM1246" s="89"/>
      <c r="AN1246" s="89"/>
      <c r="AO1246" s="89"/>
      <c r="AP1246" s="89"/>
      <c r="AQ1246" s="89"/>
      <c r="AR1246" s="89"/>
      <c r="AS1246" s="89"/>
      <c r="AT1246" s="89"/>
      <c r="AU1246" s="89"/>
      <c r="AV1246" s="89"/>
      <c r="AW1246" s="89"/>
      <c r="AX1246" s="89"/>
      <c r="AY1246" s="89"/>
      <c r="AZ1246" s="89"/>
      <c r="BA1246" s="89"/>
      <c r="BB1246" s="89"/>
      <c r="BC1246" s="89"/>
      <c r="BD1246" s="89"/>
      <c r="BE1246" s="89"/>
      <c r="BF1246" s="89"/>
      <c r="BG1246" s="89"/>
      <c r="BH1246" s="89"/>
      <c r="BI1246" s="89"/>
      <c r="BJ1246" s="89"/>
    </row>
    <row r="1247" spans="1:62" ht="12.75" x14ac:dyDescent="0.2">
      <c r="A1247" s="89"/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89"/>
      <c r="U1247" s="89"/>
      <c r="V1247" s="89"/>
      <c r="W1247" s="89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89"/>
      <c r="AN1247" s="89"/>
      <c r="AO1247" s="89"/>
      <c r="AP1247" s="89"/>
      <c r="AQ1247" s="89"/>
      <c r="AR1247" s="89"/>
      <c r="AS1247" s="89"/>
      <c r="AT1247" s="89"/>
      <c r="AU1247" s="89"/>
      <c r="AV1247" s="89"/>
      <c r="AW1247" s="89"/>
      <c r="AX1247" s="89"/>
      <c r="AY1247" s="89"/>
      <c r="AZ1247" s="89"/>
      <c r="BA1247" s="89"/>
      <c r="BB1247" s="89"/>
      <c r="BC1247" s="89"/>
      <c r="BD1247" s="89"/>
      <c r="BE1247" s="89"/>
      <c r="BF1247" s="89"/>
      <c r="BG1247" s="89"/>
      <c r="BH1247" s="89"/>
      <c r="BI1247" s="89"/>
      <c r="BJ1247" s="89"/>
    </row>
    <row r="1248" spans="1:62" ht="12.75" x14ac:dyDescent="0.2">
      <c r="A1248" s="89"/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  <c r="S1248" s="89"/>
      <c r="T1248" s="89"/>
      <c r="U1248" s="89"/>
      <c r="V1248" s="89"/>
      <c r="W1248" s="89"/>
      <c r="X1248" s="89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  <c r="AM1248" s="89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89"/>
      <c r="AX1248" s="89"/>
      <c r="AY1248" s="89"/>
      <c r="AZ1248" s="89"/>
      <c r="BA1248" s="89"/>
      <c r="BB1248" s="89"/>
      <c r="BC1248" s="89"/>
      <c r="BD1248" s="89"/>
      <c r="BE1248" s="89"/>
      <c r="BF1248" s="89"/>
      <c r="BG1248" s="89"/>
      <c r="BH1248" s="89"/>
      <c r="BI1248" s="89"/>
      <c r="BJ1248" s="89"/>
    </row>
    <row r="1249" spans="1:62" ht="12.75" x14ac:dyDescent="0.2">
      <c r="A1249" s="89"/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89"/>
      <c r="U1249" s="89"/>
      <c r="V1249" s="89"/>
      <c r="W1249" s="89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  <c r="AM1249" s="89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89"/>
      <c r="AX1249" s="89"/>
      <c r="AY1249" s="89"/>
      <c r="AZ1249" s="89"/>
      <c r="BA1249" s="89"/>
      <c r="BB1249" s="89"/>
      <c r="BC1249" s="89"/>
      <c r="BD1249" s="89"/>
      <c r="BE1249" s="89"/>
      <c r="BF1249" s="89"/>
      <c r="BG1249" s="89"/>
      <c r="BH1249" s="89"/>
      <c r="BI1249" s="89"/>
      <c r="BJ1249" s="89"/>
    </row>
    <row r="1250" spans="1:62" ht="12.75" x14ac:dyDescent="0.2">
      <c r="A1250" s="89"/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89"/>
      <c r="U1250" s="89"/>
      <c r="V1250" s="89"/>
      <c r="W1250" s="89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89"/>
      <c r="AN1250" s="89"/>
      <c r="AO1250" s="89"/>
      <c r="AP1250" s="89"/>
      <c r="AQ1250" s="89"/>
      <c r="AR1250" s="89"/>
      <c r="AS1250" s="89"/>
      <c r="AT1250" s="89"/>
      <c r="AU1250" s="89"/>
      <c r="AV1250" s="89"/>
      <c r="AW1250" s="89"/>
      <c r="AX1250" s="89"/>
      <c r="AY1250" s="89"/>
      <c r="AZ1250" s="89"/>
      <c r="BA1250" s="89"/>
      <c r="BB1250" s="89"/>
      <c r="BC1250" s="89"/>
      <c r="BD1250" s="89"/>
      <c r="BE1250" s="89"/>
      <c r="BF1250" s="89"/>
      <c r="BG1250" s="89"/>
      <c r="BH1250" s="89"/>
      <c r="BI1250" s="89"/>
      <c r="BJ1250" s="89"/>
    </row>
    <row r="1251" spans="1:62" ht="12.75" x14ac:dyDescent="0.2">
      <c r="A1251" s="89"/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  <c r="S1251" s="89"/>
      <c r="T1251" s="89"/>
      <c r="U1251" s="89"/>
      <c r="V1251" s="89"/>
      <c r="W1251" s="89"/>
      <c r="X1251" s="89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  <c r="AM1251" s="89"/>
      <c r="AN1251" s="89"/>
      <c r="AO1251" s="89"/>
      <c r="AP1251" s="89"/>
      <c r="AQ1251" s="89"/>
      <c r="AR1251" s="89"/>
      <c r="AS1251" s="89"/>
      <c r="AT1251" s="89"/>
      <c r="AU1251" s="89"/>
      <c r="AV1251" s="89"/>
      <c r="AW1251" s="89"/>
      <c r="AX1251" s="89"/>
      <c r="AY1251" s="89"/>
      <c r="AZ1251" s="89"/>
      <c r="BA1251" s="89"/>
      <c r="BB1251" s="89"/>
      <c r="BC1251" s="89"/>
      <c r="BD1251" s="89"/>
      <c r="BE1251" s="89"/>
      <c r="BF1251" s="89"/>
      <c r="BG1251" s="89"/>
      <c r="BH1251" s="89"/>
      <c r="BI1251" s="89"/>
      <c r="BJ1251" s="89"/>
    </row>
    <row r="1252" spans="1:62" ht="12.75" x14ac:dyDescent="0.2">
      <c r="A1252" s="89"/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89"/>
      <c r="P1252" s="89"/>
      <c r="Q1252" s="89"/>
      <c r="R1252" s="89"/>
      <c r="S1252" s="89"/>
      <c r="T1252" s="89"/>
      <c r="U1252" s="89"/>
      <c r="V1252" s="89"/>
      <c r="W1252" s="89"/>
      <c r="X1252" s="89"/>
      <c r="Y1252" s="89"/>
      <c r="Z1252" s="89"/>
      <c r="AA1252" s="89"/>
      <c r="AB1252" s="89"/>
      <c r="AC1252" s="89"/>
      <c r="AD1252" s="89"/>
      <c r="AE1252" s="89"/>
      <c r="AF1252" s="89"/>
      <c r="AG1252" s="89"/>
      <c r="AH1252" s="89"/>
      <c r="AI1252" s="89"/>
      <c r="AJ1252" s="89"/>
      <c r="AK1252" s="89"/>
      <c r="AL1252" s="89"/>
      <c r="AM1252" s="89"/>
      <c r="AN1252" s="89"/>
      <c r="AO1252" s="89"/>
      <c r="AP1252" s="89"/>
      <c r="AQ1252" s="89"/>
      <c r="AR1252" s="89"/>
      <c r="AS1252" s="89"/>
      <c r="AT1252" s="89"/>
      <c r="AU1252" s="89"/>
      <c r="AV1252" s="89"/>
      <c r="AW1252" s="89"/>
      <c r="AX1252" s="89"/>
      <c r="AY1252" s="89"/>
      <c r="AZ1252" s="89"/>
      <c r="BA1252" s="89"/>
      <c r="BB1252" s="89"/>
      <c r="BC1252" s="89"/>
      <c r="BD1252" s="89"/>
      <c r="BE1252" s="89"/>
      <c r="BF1252" s="89"/>
      <c r="BG1252" s="89"/>
      <c r="BH1252" s="89"/>
      <c r="BI1252" s="89"/>
      <c r="BJ1252" s="89"/>
    </row>
    <row r="1253" spans="1:62" ht="12.75" x14ac:dyDescent="0.2">
      <c r="A1253" s="89"/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  <c r="S1253" s="89"/>
      <c r="T1253" s="89"/>
      <c r="U1253" s="89"/>
      <c r="V1253" s="89"/>
      <c r="W1253" s="89"/>
      <c r="X1253" s="89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  <c r="AM1253" s="89"/>
      <c r="AN1253" s="89"/>
      <c r="AO1253" s="89"/>
      <c r="AP1253" s="89"/>
      <c r="AQ1253" s="89"/>
      <c r="AR1253" s="89"/>
      <c r="AS1253" s="89"/>
      <c r="AT1253" s="89"/>
      <c r="AU1253" s="89"/>
      <c r="AV1253" s="89"/>
      <c r="AW1253" s="89"/>
      <c r="AX1253" s="89"/>
      <c r="AY1253" s="89"/>
      <c r="AZ1253" s="89"/>
      <c r="BA1253" s="89"/>
      <c r="BB1253" s="89"/>
      <c r="BC1253" s="89"/>
      <c r="BD1253" s="89"/>
      <c r="BE1253" s="89"/>
      <c r="BF1253" s="89"/>
      <c r="BG1253" s="89"/>
      <c r="BH1253" s="89"/>
      <c r="BI1253" s="89"/>
      <c r="BJ1253" s="89"/>
    </row>
    <row r="1254" spans="1:62" ht="12.75" x14ac:dyDescent="0.2">
      <c r="A1254" s="89"/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  <c r="T1254" s="89"/>
      <c r="U1254" s="89"/>
      <c r="V1254" s="89"/>
      <c r="W1254" s="89"/>
      <c r="X1254" s="89"/>
      <c r="Y1254" s="89"/>
      <c r="Z1254" s="89"/>
      <c r="AA1254" s="89"/>
      <c r="AB1254" s="89"/>
      <c r="AC1254" s="89"/>
      <c r="AD1254" s="89"/>
      <c r="AE1254" s="89"/>
      <c r="AF1254" s="89"/>
      <c r="AG1254" s="89"/>
      <c r="AH1254" s="89"/>
      <c r="AI1254" s="89"/>
      <c r="AJ1254" s="89"/>
      <c r="AK1254" s="89"/>
      <c r="AL1254" s="89"/>
      <c r="AM1254" s="89"/>
      <c r="AN1254" s="89"/>
      <c r="AO1254" s="89"/>
      <c r="AP1254" s="89"/>
      <c r="AQ1254" s="89"/>
      <c r="AR1254" s="89"/>
      <c r="AS1254" s="89"/>
      <c r="AT1254" s="89"/>
      <c r="AU1254" s="89"/>
      <c r="AV1254" s="89"/>
      <c r="AW1254" s="89"/>
      <c r="AX1254" s="89"/>
      <c r="AY1254" s="89"/>
      <c r="AZ1254" s="89"/>
      <c r="BA1254" s="89"/>
      <c r="BB1254" s="89"/>
      <c r="BC1254" s="89"/>
      <c r="BD1254" s="89"/>
      <c r="BE1254" s="89"/>
      <c r="BF1254" s="89"/>
      <c r="BG1254" s="89"/>
      <c r="BH1254" s="89"/>
      <c r="BI1254" s="89"/>
      <c r="BJ1254" s="89"/>
    </row>
    <row r="1255" spans="1:62" ht="12.75" x14ac:dyDescent="0.2">
      <c r="A1255" s="89"/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  <c r="S1255" s="89"/>
      <c r="T1255" s="89"/>
      <c r="U1255" s="89"/>
      <c r="V1255" s="89"/>
      <c r="W1255" s="89"/>
      <c r="X1255" s="89"/>
      <c r="Y1255" s="89"/>
      <c r="Z1255" s="89"/>
      <c r="AA1255" s="89"/>
      <c r="AB1255" s="89"/>
      <c r="AC1255" s="89"/>
      <c r="AD1255" s="89"/>
      <c r="AE1255" s="89"/>
      <c r="AF1255" s="89"/>
      <c r="AG1255" s="89"/>
      <c r="AH1255" s="89"/>
      <c r="AI1255" s="89"/>
      <c r="AJ1255" s="89"/>
      <c r="AK1255" s="89"/>
      <c r="AL1255" s="89"/>
      <c r="AM1255" s="89"/>
      <c r="AN1255" s="89"/>
      <c r="AO1255" s="89"/>
      <c r="AP1255" s="89"/>
      <c r="AQ1255" s="89"/>
      <c r="AR1255" s="89"/>
      <c r="AS1255" s="89"/>
      <c r="AT1255" s="89"/>
      <c r="AU1255" s="89"/>
      <c r="AV1255" s="89"/>
      <c r="AW1255" s="89"/>
      <c r="AX1255" s="89"/>
      <c r="AY1255" s="89"/>
      <c r="AZ1255" s="89"/>
      <c r="BA1255" s="89"/>
      <c r="BB1255" s="89"/>
      <c r="BC1255" s="89"/>
      <c r="BD1255" s="89"/>
      <c r="BE1255" s="89"/>
      <c r="BF1255" s="89"/>
      <c r="BG1255" s="89"/>
      <c r="BH1255" s="89"/>
      <c r="BI1255" s="89"/>
      <c r="BJ1255" s="89"/>
    </row>
    <row r="1256" spans="1:62" ht="12.75" x14ac:dyDescent="0.2">
      <c r="A1256" s="89"/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  <c r="S1256" s="89"/>
      <c r="T1256" s="89"/>
      <c r="U1256" s="89"/>
      <c r="V1256" s="89"/>
      <c r="W1256" s="89"/>
      <c r="X1256" s="89"/>
      <c r="Y1256" s="89"/>
      <c r="Z1256" s="89"/>
      <c r="AA1256" s="89"/>
      <c r="AB1256" s="89"/>
      <c r="AC1256" s="89"/>
      <c r="AD1256" s="89"/>
      <c r="AE1256" s="89"/>
      <c r="AF1256" s="89"/>
      <c r="AG1256" s="89"/>
      <c r="AH1256" s="89"/>
      <c r="AI1256" s="89"/>
      <c r="AJ1256" s="89"/>
      <c r="AK1256" s="89"/>
      <c r="AL1256" s="89"/>
      <c r="AM1256" s="89"/>
      <c r="AN1256" s="89"/>
      <c r="AO1256" s="89"/>
      <c r="AP1256" s="89"/>
      <c r="AQ1256" s="89"/>
      <c r="AR1256" s="89"/>
      <c r="AS1256" s="89"/>
      <c r="AT1256" s="89"/>
      <c r="AU1256" s="89"/>
      <c r="AV1256" s="89"/>
      <c r="AW1256" s="89"/>
      <c r="AX1256" s="89"/>
      <c r="AY1256" s="89"/>
      <c r="AZ1256" s="89"/>
      <c r="BA1256" s="89"/>
      <c r="BB1256" s="89"/>
      <c r="BC1256" s="89"/>
      <c r="BD1256" s="89"/>
      <c r="BE1256" s="89"/>
      <c r="BF1256" s="89"/>
      <c r="BG1256" s="89"/>
      <c r="BH1256" s="89"/>
      <c r="BI1256" s="89"/>
      <c r="BJ1256" s="89"/>
    </row>
    <row r="1257" spans="1:62" ht="12.75" x14ac:dyDescent="0.2">
      <c r="A1257" s="89"/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89"/>
      <c r="P1257" s="89"/>
      <c r="Q1257" s="89"/>
      <c r="R1257" s="89"/>
      <c r="S1257" s="89"/>
      <c r="T1257" s="89"/>
      <c r="U1257" s="89"/>
      <c r="V1257" s="89"/>
      <c r="W1257" s="89"/>
      <c r="X1257" s="89"/>
      <c r="Y1257" s="89"/>
      <c r="Z1257" s="89"/>
      <c r="AA1257" s="89"/>
      <c r="AB1257" s="89"/>
      <c r="AC1257" s="89"/>
      <c r="AD1257" s="89"/>
      <c r="AE1257" s="89"/>
      <c r="AF1257" s="89"/>
      <c r="AG1257" s="89"/>
      <c r="AH1257" s="89"/>
      <c r="AI1257" s="89"/>
      <c r="AJ1257" s="89"/>
      <c r="AK1257" s="89"/>
      <c r="AL1257" s="89"/>
      <c r="AM1257" s="89"/>
      <c r="AN1257" s="89"/>
      <c r="AO1257" s="89"/>
      <c r="AP1257" s="89"/>
      <c r="AQ1257" s="89"/>
      <c r="AR1257" s="89"/>
      <c r="AS1257" s="89"/>
      <c r="AT1257" s="89"/>
      <c r="AU1257" s="89"/>
      <c r="AV1257" s="89"/>
      <c r="AW1257" s="89"/>
      <c r="AX1257" s="89"/>
      <c r="AY1257" s="89"/>
      <c r="AZ1257" s="89"/>
      <c r="BA1257" s="89"/>
      <c r="BB1257" s="89"/>
      <c r="BC1257" s="89"/>
      <c r="BD1257" s="89"/>
      <c r="BE1257" s="89"/>
      <c r="BF1257" s="89"/>
      <c r="BG1257" s="89"/>
      <c r="BH1257" s="89"/>
      <c r="BI1257" s="89"/>
      <c r="BJ1257" s="89"/>
    </row>
    <row r="1258" spans="1:62" ht="12.75" x14ac:dyDescent="0.2">
      <c r="A1258" s="89"/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  <c r="L1258" s="89"/>
      <c r="M1258" s="89"/>
      <c r="N1258" s="89"/>
      <c r="O1258" s="89"/>
      <c r="P1258" s="89"/>
      <c r="Q1258" s="89"/>
      <c r="R1258" s="89"/>
      <c r="S1258" s="89"/>
      <c r="T1258" s="89"/>
      <c r="U1258" s="89"/>
      <c r="V1258" s="89"/>
      <c r="W1258" s="89"/>
      <c r="X1258" s="89"/>
      <c r="Y1258" s="89"/>
      <c r="Z1258" s="89"/>
      <c r="AA1258" s="89"/>
      <c r="AB1258" s="89"/>
      <c r="AC1258" s="89"/>
      <c r="AD1258" s="89"/>
      <c r="AE1258" s="89"/>
      <c r="AF1258" s="89"/>
      <c r="AG1258" s="89"/>
      <c r="AH1258" s="89"/>
      <c r="AI1258" s="89"/>
      <c r="AJ1258" s="89"/>
      <c r="AK1258" s="89"/>
      <c r="AL1258" s="89"/>
      <c r="AM1258" s="89"/>
      <c r="AN1258" s="89"/>
      <c r="AO1258" s="89"/>
      <c r="AP1258" s="89"/>
      <c r="AQ1258" s="89"/>
      <c r="AR1258" s="89"/>
      <c r="AS1258" s="89"/>
      <c r="AT1258" s="89"/>
      <c r="AU1258" s="89"/>
      <c r="AV1258" s="89"/>
      <c r="AW1258" s="89"/>
      <c r="AX1258" s="89"/>
      <c r="AY1258" s="89"/>
      <c r="AZ1258" s="89"/>
      <c r="BA1258" s="89"/>
      <c r="BB1258" s="89"/>
      <c r="BC1258" s="89"/>
      <c r="BD1258" s="89"/>
      <c r="BE1258" s="89"/>
      <c r="BF1258" s="89"/>
      <c r="BG1258" s="89"/>
      <c r="BH1258" s="89"/>
      <c r="BI1258" s="89"/>
      <c r="BJ1258" s="89"/>
    </row>
    <row r="1259" spans="1:62" ht="12.75" x14ac:dyDescent="0.2">
      <c r="A1259" s="89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  <c r="S1259" s="89"/>
      <c r="T1259" s="89"/>
      <c r="U1259" s="89"/>
      <c r="V1259" s="89"/>
      <c r="W1259" s="89"/>
      <c r="X1259" s="89"/>
      <c r="Y1259" s="89"/>
      <c r="Z1259" s="89"/>
      <c r="AA1259" s="89"/>
      <c r="AB1259" s="89"/>
      <c r="AC1259" s="89"/>
      <c r="AD1259" s="89"/>
      <c r="AE1259" s="89"/>
      <c r="AF1259" s="89"/>
      <c r="AG1259" s="89"/>
      <c r="AH1259" s="89"/>
      <c r="AI1259" s="89"/>
      <c r="AJ1259" s="89"/>
      <c r="AK1259" s="89"/>
      <c r="AL1259" s="89"/>
      <c r="AM1259" s="89"/>
      <c r="AN1259" s="89"/>
      <c r="AO1259" s="89"/>
      <c r="AP1259" s="89"/>
      <c r="AQ1259" s="89"/>
      <c r="AR1259" s="89"/>
      <c r="AS1259" s="89"/>
      <c r="AT1259" s="89"/>
      <c r="AU1259" s="89"/>
      <c r="AV1259" s="89"/>
      <c r="AW1259" s="89"/>
      <c r="AX1259" s="89"/>
      <c r="AY1259" s="89"/>
      <c r="AZ1259" s="89"/>
      <c r="BA1259" s="89"/>
      <c r="BB1259" s="89"/>
      <c r="BC1259" s="89"/>
      <c r="BD1259" s="89"/>
      <c r="BE1259" s="89"/>
      <c r="BF1259" s="89"/>
      <c r="BG1259" s="89"/>
      <c r="BH1259" s="89"/>
      <c r="BI1259" s="89"/>
      <c r="BJ1259" s="89"/>
    </row>
    <row r="1260" spans="1:62" ht="12.75" x14ac:dyDescent="0.2">
      <c r="A1260" s="89"/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  <c r="M1260" s="89"/>
      <c r="N1260" s="89"/>
      <c r="O1260" s="89"/>
      <c r="P1260" s="89"/>
      <c r="Q1260" s="89"/>
      <c r="R1260" s="89"/>
      <c r="S1260" s="89"/>
      <c r="T1260" s="89"/>
      <c r="U1260" s="89"/>
      <c r="V1260" s="89"/>
      <c r="W1260" s="89"/>
      <c r="X1260" s="89"/>
      <c r="Y1260" s="89"/>
      <c r="Z1260" s="89"/>
      <c r="AA1260" s="89"/>
      <c r="AB1260" s="89"/>
      <c r="AC1260" s="89"/>
      <c r="AD1260" s="89"/>
      <c r="AE1260" s="89"/>
      <c r="AF1260" s="89"/>
      <c r="AG1260" s="89"/>
      <c r="AH1260" s="89"/>
      <c r="AI1260" s="89"/>
      <c r="AJ1260" s="89"/>
      <c r="AK1260" s="89"/>
      <c r="AL1260" s="89"/>
      <c r="AM1260" s="89"/>
      <c r="AN1260" s="89"/>
      <c r="AO1260" s="89"/>
      <c r="AP1260" s="89"/>
      <c r="AQ1260" s="89"/>
      <c r="AR1260" s="89"/>
      <c r="AS1260" s="89"/>
      <c r="AT1260" s="89"/>
      <c r="AU1260" s="89"/>
      <c r="AV1260" s="89"/>
      <c r="AW1260" s="89"/>
      <c r="AX1260" s="89"/>
      <c r="AY1260" s="89"/>
      <c r="AZ1260" s="89"/>
      <c r="BA1260" s="89"/>
      <c r="BB1260" s="89"/>
      <c r="BC1260" s="89"/>
      <c r="BD1260" s="89"/>
      <c r="BE1260" s="89"/>
      <c r="BF1260" s="89"/>
      <c r="BG1260" s="89"/>
      <c r="BH1260" s="89"/>
      <c r="BI1260" s="89"/>
      <c r="BJ1260" s="89"/>
    </row>
    <row r="1261" spans="1:62" ht="12.75" x14ac:dyDescent="0.2">
      <c r="A1261" s="89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  <c r="M1261" s="89"/>
      <c r="N1261" s="89"/>
      <c r="O1261" s="89"/>
      <c r="P1261" s="89"/>
      <c r="Q1261" s="89"/>
      <c r="R1261" s="89"/>
      <c r="S1261" s="89"/>
      <c r="T1261" s="89"/>
      <c r="U1261" s="89"/>
      <c r="V1261" s="89"/>
      <c r="W1261" s="89"/>
      <c r="X1261" s="89"/>
      <c r="Y1261" s="89"/>
      <c r="Z1261" s="89"/>
      <c r="AA1261" s="89"/>
      <c r="AB1261" s="89"/>
      <c r="AC1261" s="89"/>
      <c r="AD1261" s="89"/>
      <c r="AE1261" s="89"/>
      <c r="AF1261" s="89"/>
      <c r="AG1261" s="89"/>
      <c r="AH1261" s="89"/>
      <c r="AI1261" s="89"/>
      <c r="AJ1261" s="89"/>
      <c r="AK1261" s="89"/>
      <c r="AL1261" s="89"/>
      <c r="AM1261" s="89"/>
      <c r="AN1261" s="89"/>
      <c r="AO1261" s="89"/>
      <c r="AP1261" s="89"/>
      <c r="AQ1261" s="89"/>
      <c r="AR1261" s="89"/>
      <c r="AS1261" s="89"/>
      <c r="AT1261" s="89"/>
      <c r="AU1261" s="89"/>
      <c r="AV1261" s="89"/>
      <c r="AW1261" s="89"/>
      <c r="AX1261" s="89"/>
      <c r="AY1261" s="89"/>
      <c r="AZ1261" s="89"/>
      <c r="BA1261" s="89"/>
      <c r="BB1261" s="89"/>
      <c r="BC1261" s="89"/>
      <c r="BD1261" s="89"/>
      <c r="BE1261" s="89"/>
      <c r="BF1261" s="89"/>
      <c r="BG1261" s="89"/>
      <c r="BH1261" s="89"/>
      <c r="BI1261" s="89"/>
      <c r="BJ1261" s="89"/>
    </row>
    <row r="1262" spans="1:62" ht="12.75" x14ac:dyDescent="0.2">
      <c r="A1262" s="89"/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89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89"/>
      <c r="AL1262" s="89"/>
      <c r="AM1262" s="89"/>
      <c r="AN1262" s="89"/>
      <c r="AO1262" s="89"/>
      <c r="AP1262" s="89"/>
      <c r="AQ1262" s="89"/>
      <c r="AR1262" s="89"/>
      <c r="AS1262" s="89"/>
      <c r="AT1262" s="89"/>
      <c r="AU1262" s="89"/>
      <c r="AV1262" s="89"/>
      <c r="AW1262" s="89"/>
      <c r="AX1262" s="89"/>
      <c r="AY1262" s="89"/>
      <c r="AZ1262" s="89"/>
      <c r="BA1262" s="89"/>
      <c r="BB1262" s="89"/>
      <c r="BC1262" s="89"/>
      <c r="BD1262" s="89"/>
      <c r="BE1262" s="89"/>
      <c r="BF1262" s="89"/>
      <c r="BG1262" s="89"/>
      <c r="BH1262" s="89"/>
      <c r="BI1262" s="89"/>
      <c r="BJ1262" s="89"/>
    </row>
    <row r="1263" spans="1:62" ht="12.75" x14ac:dyDescent="0.2">
      <c r="A1263" s="89"/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  <c r="S1263" s="89"/>
      <c r="T1263" s="89"/>
      <c r="U1263" s="89"/>
      <c r="V1263" s="89"/>
      <c r="W1263" s="89"/>
      <c r="X1263" s="89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89"/>
      <c r="AL1263" s="89"/>
      <c r="AM1263" s="89"/>
      <c r="AN1263" s="89"/>
      <c r="AO1263" s="89"/>
      <c r="AP1263" s="89"/>
      <c r="AQ1263" s="89"/>
      <c r="AR1263" s="89"/>
      <c r="AS1263" s="89"/>
      <c r="AT1263" s="89"/>
      <c r="AU1263" s="89"/>
      <c r="AV1263" s="89"/>
      <c r="AW1263" s="89"/>
      <c r="AX1263" s="89"/>
      <c r="AY1263" s="89"/>
      <c r="AZ1263" s="89"/>
      <c r="BA1263" s="89"/>
      <c r="BB1263" s="89"/>
      <c r="BC1263" s="89"/>
      <c r="BD1263" s="89"/>
      <c r="BE1263" s="89"/>
      <c r="BF1263" s="89"/>
      <c r="BG1263" s="89"/>
      <c r="BH1263" s="89"/>
      <c r="BI1263" s="89"/>
      <c r="BJ1263" s="89"/>
    </row>
    <row r="1264" spans="1:62" ht="12.75" x14ac:dyDescent="0.2">
      <c r="A1264" s="89"/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89"/>
      <c r="P1264" s="89"/>
      <c r="Q1264" s="89"/>
      <c r="R1264" s="89"/>
      <c r="S1264" s="89"/>
      <c r="T1264" s="89"/>
      <c r="U1264" s="89"/>
      <c r="V1264" s="89"/>
      <c r="W1264" s="89"/>
      <c r="X1264" s="89"/>
      <c r="Y1264" s="89"/>
      <c r="Z1264" s="89"/>
      <c r="AA1264" s="89"/>
      <c r="AB1264" s="89"/>
      <c r="AC1264" s="89"/>
      <c r="AD1264" s="89"/>
      <c r="AE1264" s="89"/>
      <c r="AF1264" s="89"/>
      <c r="AG1264" s="89"/>
      <c r="AH1264" s="89"/>
      <c r="AI1264" s="89"/>
      <c r="AJ1264" s="89"/>
      <c r="AK1264" s="89"/>
      <c r="AL1264" s="89"/>
      <c r="AM1264" s="89"/>
      <c r="AN1264" s="89"/>
      <c r="AO1264" s="89"/>
      <c r="AP1264" s="89"/>
      <c r="AQ1264" s="89"/>
      <c r="AR1264" s="89"/>
      <c r="AS1264" s="89"/>
      <c r="AT1264" s="89"/>
      <c r="AU1264" s="89"/>
      <c r="AV1264" s="89"/>
      <c r="AW1264" s="89"/>
      <c r="AX1264" s="89"/>
      <c r="AY1264" s="89"/>
      <c r="AZ1264" s="89"/>
      <c r="BA1264" s="89"/>
      <c r="BB1264" s="89"/>
      <c r="BC1264" s="89"/>
      <c r="BD1264" s="89"/>
      <c r="BE1264" s="89"/>
      <c r="BF1264" s="89"/>
      <c r="BG1264" s="89"/>
      <c r="BH1264" s="89"/>
      <c r="BI1264" s="89"/>
      <c r="BJ1264" s="89"/>
    </row>
    <row r="1265" spans="1:62" ht="12.75" x14ac:dyDescent="0.2">
      <c r="A1265" s="89"/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89"/>
      <c r="U1265" s="89"/>
      <c r="V1265" s="89"/>
      <c r="W1265" s="89"/>
      <c r="X1265" s="89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  <c r="AM1265" s="89"/>
      <c r="AN1265" s="89"/>
      <c r="AO1265" s="89"/>
      <c r="AP1265" s="89"/>
      <c r="AQ1265" s="89"/>
      <c r="AR1265" s="89"/>
      <c r="AS1265" s="89"/>
      <c r="AT1265" s="89"/>
      <c r="AU1265" s="89"/>
      <c r="AV1265" s="89"/>
      <c r="AW1265" s="89"/>
      <c r="AX1265" s="89"/>
      <c r="AY1265" s="89"/>
      <c r="AZ1265" s="89"/>
      <c r="BA1265" s="89"/>
      <c r="BB1265" s="89"/>
      <c r="BC1265" s="89"/>
      <c r="BD1265" s="89"/>
      <c r="BE1265" s="89"/>
      <c r="BF1265" s="89"/>
      <c r="BG1265" s="89"/>
      <c r="BH1265" s="89"/>
      <c r="BI1265" s="89"/>
      <c r="BJ1265" s="89"/>
    </row>
    <row r="1266" spans="1:62" ht="12.75" x14ac:dyDescent="0.2">
      <c r="A1266" s="89"/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  <c r="S1266" s="89"/>
      <c r="T1266" s="89"/>
      <c r="U1266" s="89"/>
      <c r="V1266" s="89"/>
      <c r="W1266" s="89"/>
      <c r="X1266" s="89"/>
      <c r="Y1266" s="89"/>
      <c r="Z1266" s="89"/>
      <c r="AA1266" s="89"/>
      <c r="AB1266" s="89"/>
      <c r="AC1266" s="89"/>
      <c r="AD1266" s="89"/>
      <c r="AE1266" s="89"/>
      <c r="AF1266" s="89"/>
      <c r="AG1266" s="89"/>
      <c r="AH1266" s="89"/>
      <c r="AI1266" s="89"/>
      <c r="AJ1266" s="89"/>
      <c r="AK1266" s="89"/>
      <c r="AL1266" s="89"/>
      <c r="AM1266" s="89"/>
      <c r="AN1266" s="89"/>
      <c r="AO1266" s="89"/>
      <c r="AP1266" s="89"/>
      <c r="AQ1266" s="89"/>
      <c r="AR1266" s="89"/>
      <c r="AS1266" s="89"/>
      <c r="AT1266" s="89"/>
      <c r="AU1266" s="89"/>
      <c r="AV1266" s="89"/>
      <c r="AW1266" s="89"/>
      <c r="AX1266" s="89"/>
      <c r="AY1266" s="89"/>
      <c r="AZ1266" s="89"/>
      <c r="BA1266" s="89"/>
      <c r="BB1266" s="89"/>
      <c r="BC1266" s="89"/>
      <c r="BD1266" s="89"/>
      <c r="BE1266" s="89"/>
      <c r="BF1266" s="89"/>
      <c r="BG1266" s="89"/>
      <c r="BH1266" s="89"/>
      <c r="BI1266" s="89"/>
      <c r="BJ1266" s="89"/>
    </row>
    <row r="1267" spans="1:62" ht="12.75" x14ac:dyDescent="0.2">
      <c r="A1267" s="89"/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  <c r="S1267" s="89"/>
      <c r="T1267" s="89"/>
      <c r="U1267" s="89"/>
      <c r="V1267" s="89"/>
      <c r="W1267" s="89"/>
      <c r="X1267" s="89"/>
      <c r="Y1267" s="89"/>
      <c r="Z1267" s="89"/>
      <c r="AA1267" s="89"/>
      <c r="AB1267" s="89"/>
      <c r="AC1267" s="89"/>
      <c r="AD1267" s="89"/>
      <c r="AE1267" s="89"/>
      <c r="AF1267" s="89"/>
      <c r="AG1267" s="89"/>
      <c r="AH1267" s="89"/>
      <c r="AI1267" s="89"/>
      <c r="AJ1267" s="89"/>
      <c r="AK1267" s="89"/>
      <c r="AL1267" s="89"/>
      <c r="AM1267" s="89"/>
      <c r="AN1267" s="89"/>
      <c r="AO1267" s="89"/>
      <c r="AP1267" s="89"/>
      <c r="AQ1267" s="89"/>
      <c r="AR1267" s="89"/>
      <c r="AS1267" s="89"/>
      <c r="AT1267" s="89"/>
      <c r="AU1267" s="89"/>
      <c r="AV1267" s="89"/>
      <c r="AW1267" s="89"/>
      <c r="AX1267" s="89"/>
      <c r="AY1267" s="89"/>
      <c r="AZ1267" s="89"/>
      <c r="BA1267" s="89"/>
      <c r="BB1267" s="89"/>
      <c r="BC1267" s="89"/>
      <c r="BD1267" s="89"/>
      <c r="BE1267" s="89"/>
      <c r="BF1267" s="89"/>
      <c r="BG1267" s="89"/>
      <c r="BH1267" s="89"/>
      <c r="BI1267" s="89"/>
      <c r="BJ1267" s="89"/>
    </row>
    <row r="1268" spans="1:62" ht="12.75" x14ac:dyDescent="0.2">
      <c r="A1268" s="89"/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89"/>
      <c r="P1268" s="89"/>
      <c r="Q1268" s="89"/>
      <c r="R1268" s="89"/>
      <c r="S1268" s="89"/>
      <c r="T1268" s="89"/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  <c r="AM1268" s="89"/>
      <c r="AN1268" s="89"/>
      <c r="AO1268" s="89"/>
      <c r="AP1268" s="89"/>
      <c r="AQ1268" s="89"/>
      <c r="AR1268" s="89"/>
      <c r="AS1268" s="89"/>
      <c r="AT1268" s="89"/>
      <c r="AU1268" s="89"/>
      <c r="AV1268" s="89"/>
      <c r="AW1268" s="89"/>
      <c r="AX1268" s="89"/>
      <c r="AY1268" s="89"/>
      <c r="AZ1268" s="89"/>
      <c r="BA1268" s="89"/>
      <c r="BB1268" s="89"/>
      <c r="BC1268" s="89"/>
      <c r="BD1268" s="89"/>
      <c r="BE1268" s="89"/>
      <c r="BF1268" s="89"/>
      <c r="BG1268" s="89"/>
      <c r="BH1268" s="89"/>
      <c r="BI1268" s="89"/>
      <c r="BJ1268" s="89"/>
    </row>
    <row r="1269" spans="1:62" ht="12.75" x14ac:dyDescent="0.2">
      <c r="A1269" s="89"/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  <c r="L1269" s="89"/>
      <c r="M1269" s="89"/>
      <c r="N1269" s="89"/>
      <c r="O1269" s="89"/>
      <c r="P1269" s="89"/>
      <c r="Q1269" s="89"/>
      <c r="R1269" s="89"/>
      <c r="S1269" s="89"/>
      <c r="T1269" s="89"/>
      <c r="U1269" s="89"/>
      <c r="V1269" s="89"/>
      <c r="W1269" s="89"/>
      <c r="X1269" s="89"/>
      <c r="Y1269" s="89"/>
      <c r="Z1269" s="89"/>
      <c r="AA1269" s="89"/>
      <c r="AB1269" s="89"/>
      <c r="AC1269" s="89"/>
      <c r="AD1269" s="89"/>
      <c r="AE1269" s="89"/>
      <c r="AF1269" s="89"/>
      <c r="AG1269" s="89"/>
      <c r="AH1269" s="89"/>
      <c r="AI1269" s="89"/>
      <c r="AJ1269" s="89"/>
      <c r="AK1269" s="89"/>
      <c r="AL1269" s="89"/>
      <c r="AM1269" s="89"/>
      <c r="AN1269" s="89"/>
      <c r="AO1269" s="89"/>
      <c r="AP1269" s="89"/>
      <c r="AQ1269" s="89"/>
      <c r="AR1269" s="89"/>
      <c r="AS1269" s="89"/>
      <c r="AT1269" s="89"/>
      <c r="AU1269" s="89"/>
      <c r="AV1269" s="89"/>
      <c r="AW1269" s="89"/>
      <c r="AX1269" s="89"/>
      <c r="AY1269" s="89"/>
      <c r="AZ1269" s="89"/>
      <c r="BA1269" s="89"/>
      <c r="BB1269" s="89"/>
      <c r="BC1269" s="89"/>
      <c r="BD1269" s="89"/>
      <c r="BE1269" s="89"/>
      <c r="BF1269" s="89"/>
      <c r="BG1269" s="89"/>
      <c r="BH1269" s="89"/>
      <c r="BI1269" s="89"/>
      <c r="BJ1269" s="89"/>
    </row>
    <row r="1270" spans="1:62" ht="12.75" x14ac:dyDescent="0.2">
      <c r="A1270" s="89"/>
      <c r="B1270" s="89"/>
      <c r="C1270" s="89"/>
      <c r="D1270" s="89"/>
      <c r="E1270" s="89"/>
      <c r="F1270" s="89"/>
      <c r="G1270" s="89"/>
      <c r="H1270" s="89"/>
      <c r="I1270" s="89"/>
      <c r="J1270" s="89"/>
      <c r="K1270" s="89"/>
      <c r="L1270" s="89"/>
      <c r="M1270" s="89"/>
      <c r="N1270" s="89"/>
      <c r="O1270" s="89"/>
      <c r="P1270" s="89"/>
      <c r="Q1270" s="89"/>
      <c r="R1270" s="89"/>
      <c r="S1270" s="89"/>
      <c r="T1270" s="89"/>
      <c r="U1270" s="89"/>
      <c r="V1270" s="89"/>
      <c r="W1270" s="89"/>
      <c r="X1270" s="89"/>
      <c r="Y1270" s="89"/>
      <c r="Z1270" s="89"/>
      <c r="AA1270" s="89"/>
      <c r="AB1270" s="89"/>
      <c r="AC1270" s="89"/>
      <c r="AD1270" s="89"/>
      <c r="AE1270" s="89"/>
      <c r="AF1270" s="89"/>
      <c r="AG1270" s="89"/>
      <c r="AH1270" s="89"/>
      <c r="AI1270" s="89"/>
      <c r="AJ1270" s="89"/>
      <c r="AK1270" s="89"/>
      <c r="AL1270" s="89"/>
      <c r="AM1270" s="89"/>
      <c r="AN1270" s="89"/>
      <c r="AO1270" s="89"/>
      <c r="AP1270" s="89"/>
      <c r="AQ1270" s="89"/>
      <c r="AR1270" s="89"/>
      <c r="AS1270" s="89"/>
      <c r="AT1270" s="89"/>
      <c r="AU1270" s="89"/>
      <c r="AV1270" s="89"/>
      <c r="AW1270" s="89"/>
      <c r="AX1270" s="89"/>
      <c r="AY1270" s="89"/>
      <c r="AZ1270" s="89"/>
      <c r="BA1270" s="89"/>
      <c r="BB1270" s="89"/>
      <c r="BC1270" s="89"/>
      <c r="BD1270" s="89"/>
      <c r="BE1270" s="89"/>
      <c r="BF1270" s="89"/>
      <c r="BG1270" s="89"/>
      <c r="BH1270" s="89"/>
      <c r="BI1270" s="89"/>
      <c r="BJ1270" s="89"/>
    </row>
    <row r="1271" spans="1:62" ht="12.75" x14ac:dyDescent="0.2">
      <c r="A1271" s="89"/>
      <c r="B1271" s="89"/>
      <c r="C1271" s="89"/>
      <c r="D1271" s="89"/>
      <c r="E1271" s="89"/>
      <c r="F1271" s="89"/>
      <c r="G1271" s="89"/>
      <c r="H1271" s="89"/>
      <c r="I1271" s="89"/>
      <c r="J1271" s="89"/>
      <c r="K1271" s="89"/>
      <c r="L1271" s="89"/>
      <c r="M1271" s="89"/>
      <c r="N1271" s="89"/>
      <c r="O1271" s="89"/>
      <c r="P1271" s="89"/>
      <c r="Q1271" s="89"/>
      <c r="R1271" s="89"/>
      <c r="S1271" s="89"/>
      <c r="T1271" s="89"/>
      <c r="U1271" s="89"/>
      <c r="V1271" s="89"/>
      <c r="W1271" s="89"/>
      <c r="X1271" s="89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  <c r="AM1271" s="89"/>
      <c r="AN1271" s="89"/>
      <c r="AO1271" s="89"/>
      <c r="AP1271" s="89"/>
      <c r="AQ1271" s="89"/>
      <c r="AR1271" s="89"/>
      <c r="AS1271" s="89"/>
      <c r="AT1271" s="89"/>
      <c r="AU1271" s="89"/>
      <c r="AV1271" s="89"/>
      <c r="AW1271" s="89"/>
      <c r="AX1271" s="89"/>
      <c r="AY1271" s="89"/>
      <c r="AZ1271" s="89"/>
      <c r="BA1271" s="89"/>
      <c r="BB1271" s="89"/>
      <c r="BC1271" s="89"/>
      <c r="BD1271" s="89"/>
      <c r="BE1271" s="89"/>
      <c r="BF1271" s="89"/>
      <c r="BG1271" s="89"/>
      <c r="BH1271" s="89"/>
      <c r="BI1271" s="89"/>
      <c r="BJ1271" s="89"/>
    </row>
    <row r="1272" spans="1:62" ht="12.75" x14ac:dyDescent="0.2">
      <c r="A1272" s="89"/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  <c r="L1272" s="89"/>
      <c r="M1272" s="89"/>
      <c r="N1272" s="89"/>
      <c r="O1272" s="89"/>
      <c r="P1272" s="89"/>
      <c r="Q1272" s="89"/>
      <c r="R1272" s="89"/>
      <c r="S1272" s="89"/>
      <c r="T1272" s="89"/>
      <c r="U1272" s="89"/>
      <c r="V1272" s="89"/>
      <c r="W1272" s="89"/>
      <c r="X1272" s="89"/>
      <c r="Y1272" s="89"/>
      <c r="Z1272" s="89"/>
      <c r="AA1272" s="89"/>
      <c r="AB1272" s="89"/>
      <c r="AC1272" s="89"/>
      <c r="AD1272" s="89"/>
      <c r="AE1272" s="89"/>
      <c r="AF1272" s="89"/>
      <c r="AG1272" s="89"/>
      <c r="AH1272" s="89"/>
      <c r="AI1272" s="89"/>
      <c r="AJ1272" s="89"/>
      <c r="AK1272" s="89"/>
      <c r="AL1272" s="89"/>
      <c r="AM1272" s="89"/>
      <c r="AN1272" s="89"/>
      <c r="AO1272" s="89"/>
      <c r="AP1272" s="89"/>
      <c r="AQ1272" s="89"/>
      <c r="AR1272" s="89"/>
      <c r="AS1272" s="89"/>
      <c r="AT1272" s="89"/>
      <c r="AU1272" s="89"/>
      <c r="AV1272" s="89"/>
      <c r="AW1272" s="89"/>
      <c r="AX1272" s="89"/>
      <c r="AY1272" s="89"/>
      <c r="AZ1272" s="89"/>
      <c r="BA1272" s="89"/>
      <c r="BB1272" s="89"/>
      <c r="BC1272" s="89"/>
      <c r="BD1272" s="89"/>
      <c r="BE1272" s="89"/>
      <c r="BF1272" s="89"/>
      <c r="BG1272" s="89"/>
      <c r="BH1272" s="89"/>
      <c r="BI1272" s="89"/>
      <c r="BJ1272" s="89"/>
    </row>
    <row r="1273" spans="1:62" ht="12.75" x14ac:dyDescent="0.2">
      <c r="A1273" s="89"/>
      <c r="B1273" s="89"/>
      <c r="C1273" s="89"/>
      <c r="D1273" s="89"/>
      <c r="E1273" s="89"/>
      <c r="F1273" s="89"/>
      <c r="G1273" s="89"/>
      <c r="H1273" s="89"/>
      <c r="I1273" s="89"/>
      <c r="J1273" s="89"/>
      <c r="K1273" s="89"/>
      <c r="L1273" s="89"/>
      <c r="M1273" s="89"/>
      <c r="N1273" s="89"/>
      <c r="O1273" s="89"/>
      <c r="P1273" s="89"/>
      <c r="Q1273" s="89"/>
      <c r="R1273" s="89"/>
      <c r="S1273" s="89"/>
      <c r="T1273" s="89"/>
      <c r="U1273" s="89"/>
      <c r="V1273" s="89"/>
      <c r="W1273" s="89"/>
      <c r="X1273" s="89"/>
      <c r="Y1273" s="89"/>
      <c r="Z1273" s="89"/>
      <c r="AA1273" s="89"/>
      <c r="AB1273" s="89"/>
      <c r="AC1273" s="89"/>
      <c r="AD1273" s="89"/>
      <c r="AE1273" s="89"/>
      <c r="AF1273" s="89"/>
      <c r="AG1273" s="89"/>
      <c r="AH1273" s="89"/>
      <c r="AI1273" s="89"/>
      <c r="AJ1273" s="89"/>
      <c r="AK1273" s="89"/>
      <c r="AL1273" s="89"/>
      <c r="AM1273" s="89"/>
      <c r="AN1273" s="89"/>
      <c r="AO1273" s="89"/>
      <c r="AP1273" s="89"/>
      <c r="AQ1273" s="89"/>
      <c r="AR1273" s="89"/>
      <c r="AS1273" s="89"/>
      <c r="AT1273" s="89"/>
      <c r="AU1273" s="89"/>
      <c r="AV1273" s="89"/>
      <c r="AW1273" s="89"/>
      <c r="AX1273" s="89"/>
      <c r="AY1273" s="89"/>
      <c r="AZ1273" s="89"/>
      <c r="BA1273" s="89"/>
      <c r="BB1273" s="89"/>
      <c r="BC1273" s="89"/>
      <c r="BD1273" s="89"/>
      <c r="BE1273" s="89"/>
      <c r="BF1273" s="89"/>
      <c r="BG1273" s="89"/>
      <c r="BH1273" s="89"/>
      <c r="BI1273" s="89"/>
      <c r="BJ1273" s="89"/>
    </row>
    <row r="1274" spans="1:62" ht="12.75" x14ac:dyDescent="0.2">
      <c r="A1274" s="89"/>
      <c r="B1274" s="89"/>
      <c r="C1274" s="89"/>
      <c r="D1274" s="89"/>
      <c r="E1274" s="89"/>
      <c r="F1274" s="89"/>
      <c r="G1274" s="89"/>
      <c r="H1274" s="89"/>
      <c r="I1274" s="89"/>
      <c r="J1274" s="89"/>
      <c r="K1274" s="89"/>
      <c r="L1274" s="89"/>
      <c r="M1274" s="89"/>
      <c r="N1274" s="89"/>
      <c r="O1274" s="89"/>
      <c r="P1274" s="89"/>
      <c r="Q1274" s="89"/>
      <c r="R1274" s="89"/>
      <c r="S1274" s="89"/>
      <c r="T1274" s="89"/>
      <c r="U1274" s="89"/>
      <c r="V1274" s="89"/>
      <c r="W1274" s="89"/>
      <c r="X1274" s="89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  <c r="AM1274" s="89"/>
      <c r="AN1274" s="89"/>
      <c r="AO1274" s="89"/>
      <c r="AP1274" s="89"/>
      <c r="AQ1274" s="89"/>
      <c r="AR1274" s="89"/>
      <c r="AS1274" s="89"/>
      <c r="AT1274" s="89"/>
      <c r="AU1274" s="89"/>
      <c r="AV1274" s="89"/>
      <c r="AW1274" s="89"/>
      <c r="AX1274" s="89"/>
      <c r="AY1274" s="89"/>
      <c r="AZ1274" s="89"/>
      <c r="BA1274" s="89"/>
      <c r="BB1274" s="89"/>
      <c r="BC1274" s="89"/>
      <c r="BD1274" s="89"/>
      <c r="BE1274" s="89"/>
      <c r="BF1274" s="89"/>
      <c r="BG1274" s="89"/>
      <c r="BH1274" s="89"/>
      <c r="BI1274" s="89"/>
      <c r="BJ1274" s="89"/>
    </row>
    <row r="1275" spans="1:62" ht="12.75" x14ac:dyDescent="0.2">
      <c r="A1275" s="89"/>
      <c r="B1275" s="89"/>
      <c r="C1275" s="89"/>
      <c r="D1275" s="89"/>
      <c r="E1275" s="89"/>
      <c r="F1275" s="89"/>
      <c r="G1275" s="89"/>
      <c r="H1275" s="89"/>
      <c r="I1275" s="89"/>
      <c r="J1275" s="89"/>
      <c r="K1275" s="89"/>
      <c r="L1275" s="89"/>
      <c r="M1275" s="89"/>
      <c r="N1275" s="89"/>
      <c r="O1275" s="89"/>
      <c r="P1275" s="89"/>
      <c r="Q1275" s="89"/>
      <c r="R1275" s="89"/>
      <c r="S1275" s="89"/>
      <c r="T1275" s="89"/>
      <c r="U1275" s="89"/>
      <c r="V1275" s="89"/>
      <c r="W1275" s="89"/>
      <c r="X1275" s="89"/>
      <c r="Y1275" s="89"/>
      <c r="Z1275" s="89"/>
      <c r="AA1275" s="89"/>
      <c r="AB1275" s="89"/>
      <c r="AC1275" s="89"/>
      <c r="AD1275" s="89"/>
      <c r="AE1275" s="89"/>
      <c r="AF1275" s="89"/>
      <c r="AG1275" s="89"/>
      <c r="AH1275" s="89"/>
      <c r="AI1275" s="89"/>
      <c r="AJ1275" s="89"/>
      <c r="AK1275" s="89"/>
      <c r="AL1275" s="89"/>
      <c r="AM1275" s="89"/>
      <c r="AN1275" s="89"/>
      <c r="AO1275" s="89"/>
      <c r="AP1275" s="89"/>
      <c r="AQ1275" s="89"/>
      <c r="AR1275" s="89"/>
      <c r="AS1275" s="89"/>
      <c r="AT1275" s="89"/>
      <c r="AU1275" s="89"/>
      <c r="AV1275" s="89"/>
      <c r="AW1275" s="89"/>
      <c r="AX1275" s="89"/>
      <c r="AY1275" s="89"/>
      <c r="AZ1275" s="89"/>
      <c r="BA1275" s="89"/>
      <c r="BB1275" s="89"/>
      <c r="BC1275" s="89"/>
      <c r="BD1275" s="89"/>
      <c r="BE1275" s="89"/>
      <c r="BF1275" s="89"/>
      <c r="BG1275" s="89"/>
      <c r="BH1275" s="89"/>
      <c r="BI1275" s="89"/>
      <c r="BJ1275" s="89"/>
    </row>
    <row r="1276" spans="1:62" ht="12.75" x14ac:dyDescent="0.2">
      <c r="A1276" s="89"/>
      <c r="B1276" s="89"/>
      <c r="C1276" s="89"/>
      <c r="D1276" s="89"/>
      <c r="E1276" s="89"/>
      <c r="F1276" s="89"/>
      <c r="G1276" s="89"/>
      <c r="H1276" s="89"/>
      <c r="I1276" s="89"/>
      <c r="J1276" s="89"/>
      <c r="K1276" s="89"/>
      <c r="L1276" s="89"/>
      <c r="M1276" s="89"/>
      <c r="N1276" s="89"/>
      <c r="O1276" s="89"/>
      <c r="P1276" s="89"/>
      <c r="Q1276" s="89"/>
      <c r="R1276" s="89"/>
      <c r="S1276" s="89"/>
      <c r="T1276" s="89"/>
      <c r="U1276" s="89"/>
      <c r="V1276" s="89"/>
      <c r="W1276" s="89"/>
      <c r="X1276" s="89"/>
      <c r="Y1276" s="89"/>
      <c r="Z1276" s="89"/>
      <c r="AA1276" s="89"/>
      <c r="AB1276" s="89"/>
      <c r="AC1276" s="89"/>
      <c r="AD1276" s="89"/>
      <c r="AE1276" s="89"/>
      <c r="AF1276" s="89"/>
      <c r="AG1276" s="89"/>
      <c r="AH1276" s="89"/>
      <c r="AI1276" s="89"/>
      <c r="AJ1276" s="89"/>
      <c r="AK1276" s="89"/>
      <c r="AL1276" s="89"/>
      <c r="AM1276" s="89"/>
      <c r="AN1276" s="89"/>
      <c r="AO1276" s="89"/>
      <c r="AP1276" s="89"/>
      <c r="AQ1276" s="89"/>
      <c r="AR1276" s="89"/>
      <c r="AS1276" s="89"/>
      <c r="AT1276" s="89"/>
      <c r="AU1276" s="89"/>
      <c r="AV1276" s="89"/>
      <c r="AW1276" s="89"/>
      <c r="AX1276" s="89"/>
      <c r="AY1276" s="89"/>
      <c r="AZ1276" s="89"/>
      <c r="BA1276" s="89"/>
      <c r="BB1276" s="89"/>
      <c r="BC1276" s="89"/>
      <c r="BD1276" s="89"/>
      <c r="BE1276" s="89"/>
      <c r="BF1276" s="89"/>
      <c r="BG1276" s="89"/>
      <c r="BH1276" s="89"/>
      <c r="BI1276" s="89"/>
      <c r="BJ1276" s="89"/>
    </row>
    <row r="1277" spans="1:62" ht="12.75" x14ac:dyDescent="0.2">
      <c r="A1277" s="89"/>
      <c r="B1277" s="89"/>
      <c r="C1277" s="89"/>
      <c r="D1277" s="89"/>
      <c r="E1277" s="89"/>
      <c r="F1277" s="89"/>
      <c r="G1277" s="89"/>
      <c r="H1277" s="89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  <c r="S1277" s="89"/>
      <c r="T1277" s="89"/>
      <c r="U1277" s="89"/>
      <c r="V1277" s="89"/>
      <c r="W1277" s="89"/>
      <c r="X1277" s="89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  <c r="AM1277" s="89"/>
      <c r="AN1277" s="89"/>
      <c r="AO1277" s="89"/>
      <c r="AP1277" s="89"/>
      <c r="AQ1277" s="89"/>
      <c r="AR1277" s="89"/>
      <c r="AS1277" s="89"/>
      <c r="AT1277" s="89"/>
      <c r="AU1277" s="89"/>
      <c r="AV1277" s="89"/>
      <c r="AW1277" s="89"/>
      <c r="AX1277" s="89"/>
      <c r="AY1277" s="89"/>
      <c r="AZ1277" s="89"/>
      <c r="BA1277" s="89"/>
      <c r="BB1277" s="89"/>
      <c r="BC1277" s="89"/>
      <c r="BD1277" s="89"/>
      <c r="BE1277" s="89"/>
      <c r="BF1277" s="89"/>
      <c r="BG1277" s="89"/>
      <c r="BH1277" s="89"/>
      <c r="BI1277" s="89"/>
      <c r="BJ1277" s="89"/>
    </row>
    <row r="1278" spans="1:62" ht="12.75" x14ac:dyDescent="0.2">
      <c r="A1278" s="89"/>
      <c r="B1278" s="89"/>
      <c r="C1278" s="89"/>
      <c r="D1278" s="89"/>
      <c r="E1278" s="89"/>
      <c r="F1278" s="89"/>
      <c r="G1278" s="89"/>
      <c r="H1278" s="89"/>
      <c r="I1278" s="89"/>
      <c r="J1278" s="89"/>
      <c r="K1278" s="89"/>
      <c r="L1278" s="89"/>
      <c r="M1278" s="89"/>
      <c r="N1278" s="89"/>
      <c r="O1278" s="89"/>
      <c r="P1278" s="89"/>
      <c r="Q1278" s="89"/>
      <c r="R1278" s="89"/>
      <c r="S1278" s="89"/>
      <c r="T1278" s="89"/>
      <c r="U1278" s="89"/>
      <c r="V1278" s="89"/>
      <c r="W1278" s="89"/>
      <c r="X1278" s="89"/>
      <c r="Y1278" s="89"/>
      <c r="Z1278" s="89"/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  <c r="AK1278" s="89"/>
      <c r="AL1278" s="89"/>
      <c r="AM1278" s="89"/>
      <c r="AN1278" s="89"/>
      <c r="AO1278" s="89"/>
      <c r="AP1278" s="89"/>
      <c r="AQ1278" s="89"/>
      <c r="AR1278" s="89"/>
      <c r="AS1278" s="89"/>
      <c r="AT1278" s="89"/>
      <c r="AU1278" s="89"/>
      <c r="AV1278" s="89"/>
      <c r="AW1278" s="89"/>
      <c r="AX1278" s="89"/>
      <c r="AY1278" s="89"/>
      <c r="AZ1278" s="89"/>
      <c r="BA1278" s="89"/>
      <c r="BB1278" s="89"/>
      <c r="BC1278" s="89"/>
      <c r="BD1278" s="89"/>
      <c r="BE1278" s="89"/>
      <c r="BF1278" s="89"/>
      <c r="BG1278" s="89"/>
      <c r="BH1278" s="89"/>
      <c r="BI1278" s="89"/>
      <c r="BJ1278" s="89"/>
    </row>
    <row r="1279" spans="1:62" ht="12.75" x14ac:dyDescent="0.2">
      <c r="A1279" s="89"/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  <c r="L1279" s="89"/>
      <c r="M1279" s="89"/>
      <c r="N1279" s="89"/>
      <c r="O1279" s="89"/>
      <c r="P1279" s="89"/>
      <c r="Q1279" s="89"/>
      <c r="R1279" s="89"/>
      <c r="S1279" s="89"/>
      <c r="T1279" s="89"/>
      <c r="U1279" s="89"/>
      <c r="V1279" s="89"/>
      <c r="W1279" s="89"/>
      <c r="X1279" s="89"/>
      <c r="Y1279" s="89"/>
      <c r="Z1279" s="89"/>
      <c r="AA1279" s="89"/>
      <c r="AB1279" s="89"/>
      <c r="AC1279" s="89"/>
      <c r="AD1279" s="89"/>
      <c r="AE1279" s="89"/>
      <c r="AF1279" s="89"/>
      <c r="AG1279" s="89"/>
      <c r="AH1279" s="89"/>
      <c r="AI1279" s="89"/>
      <c r="AJ1279" s="89"/>
      <c r="AK1279" s="89"/>
      <c r="AL1279" s="89"/>
      <c r="AM1279" s="89"/>
      <c r="AN1279" s="89"/>
      <c r="AO1279" s="89"/>
      <c r="AP1279" s="89"/>
      <c r="AQ1279" s="89"/>
      <c r="AR1279" s="89"/>
      <c r="AS1279" s="89"/>
      <c r="AT1279" s="89"/>
      <c r="AU1279" s="89"/>
      <c r="AV1279" s="89"/>
      <c r="AW1279" s="89"/>
      <c r="AX1279" s="89"/>
      <c r="AY1279" s="89"/>
      <c r="AZ1279" s="89"/>
      <c r="BA1279" s="89"/>
      <c r="BB1279" s="89"/>
      <c r="BC1279" s="89"/>
      <c r="BD1279" s="89"/>
      <c r="BE1279" s="89"/>
      <c r="BF1279" s="89"/>
      <c r="BG1279" s="89"/>
      <c r="BH1279" s="89"/>
      <c r="BI1279" s="89"/>
      <c r="BJ1279" s="89"/>
    </row>
    <row r="1280" spans="1:62" ht="12.75" x14ac:dyDescent="0.2">
      <c r="A1280" s="89"/>
      <c r="B1280" s="89"/>
      <c r="C1280" s="89"/>
      <c r="D1280" s="89"/>
      <c r="E1280" s="89"/>
      <c r="F1280" s="89"/>
      <c r="G1280" s="89"/>
      <c r="H1280" s="89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  <c r="S1280" s="89"/>
      <c r="T1280" s="89"/>
      <c r="U1280" s="89"/>
      <c r="V1280" s="89"/>
      <c r="W1280" s="89"/>
      <c r="X1280" s="89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  <c r="AM1280" s="89"/>
      <c r="AN1280" s="89"/>
      <c r="AO1280" s="89"/>
      <c r="AP1280" s="89"/>
      <c r="AQ1280" s="89"/>
      <c r="AR1280" s="89"/>
      <c r="AS1280" s="89"/>
      <c r="AT1280" s="89"/>
      <c r="AU1280" s="89"/>
      <c r="AV1280" s="89"/>
      <c r="AW1280" s="89"/>
      <c r="AX1280" s="89"/>
      <c r="AY1280" s="89"/>
      <c r="AZ1280" s="89"/>
      <c r="BA1280" s="89"/>
      <c r="BB1280" s="89"/>
      <c r="BC1280" s="89"/>
      <c r="BD1280" s="89"/>
      <c r="BE1280" s="89"/>
      <c r="BF1280" s="89"/>
      <c r="BG1280" s="89"/>
      <c r="BH1280" s="89"/>
      <c r="BI1280" s="89"/>
      <c r="BJ1280" s="89"/>
    </row>
    <row r="1281" spans="1:62" ht="12.75" x14ac:dyDescent="0.2">
      <c r="A1281" s="89"/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  <c r="L1281" s="89"/>
      <c r="M1281" s="89"/>
      <c r="N1281" s="89"/>
      <c r="O1281" s="89"/>
      <c r="P1281" s="89"/>
      <c r="Q1281" s="89"/>
      <c r="R1281" s="89"/>
      <c r="S1281" s="89"/>
      <c r="T1281" s="89"/>
      <c r="U1281" s="89"/>
      <c r="V1281" s="89"/>
      <c r="W1281" s="89"/>
      <c r="X1281" s="89"/>
      <c r="Y1281" s="89"/>
      <c r="Z1281" s="89"/>
      <c r="AA1281" s="89"/>
      <c r="AB1281" s="89"/>
      <c r="AC1281" s="89"/>
      <c r="AD1281" s="89"/>
      <c r="AE1281" s="89"/>
      <c r="AF1281" s="89"/>
      <c r="AG1281" s="89"/>
      <c r="AH1281" s="89"/>
      <c r="AI1281" s="89"/>
      <c r="AJ1281" s="89"/>
      <c r="AK1281" s="89"/>
      <c r="AL1281" s="89"/>
      <c r="AM1281" s="89"/>
      <c r="AN1281" s="89"/>
      <c r="AO1281" s="89"/>
      <c r="AP1281" s="89"/>
      <c r="AQ1281" s="89"/>
      <c r="AR1281" s="89"/>
      <c r="AS1281" s="89"/>
      <c r="AT1281" s="89"/>
      <c r="AU1281" s="89"/>
      <c r="AV1281" s="89"/>
      <c r="AW1281" s="89"/>
      <c r="AX1281" s="89"/>
      <c r="AY1281" s="89"/>
      <c r="AZ1281" s="89"/>
      <c r="BA1281" s="89"/>
      <c r="BB1281" s="89"/>
      <c r="BC1281" s="89"/>
      <c r="BD1281" s="89"/>
      <c r="BE1281" s="89"/>
      <c r="BF1281" s="89"/>
      <c r="BG1281" s="89"/>
      <c r="BH1281" s="89"/>
      <c r="BI1281" s="89"/>
      <c r="BJ1281" s="89"/>
    </row>
    <row r="1282" spans="1:62" ht="12.75" x14ac:dyDescent="0.2">
      <c r="A1282" s="89"/>
      <c r="B1282" s="89"/>
      <c r="C1282" s="89"/>
      <c r="D1282" s="89"/>
      <c r="E1282" s="89"/>
      <c r="F1282" s="89"/>
      <c r="G1282" s="89"/>
      <c r="H1282" s="89"/>
      <c r="I1282" s="89"/>
      <c r="J1282" s="89"/>
      <c r="K1282" s="89"/>
      <c r="L1282" s="89"/>
      <c r="M1282" s="89"/>
      <c r="N1282" s="89"/>
      <c r="O1282" s="89"/>
      <c r="P1282" s="89"/>
      <c r="Q1282" s="89"/>
      <c r="R1282" s="89"/>
      <c r="S1282" s="89"/>
      <c r="T1282" s="89"/>
      <c r="U1282" s="89"/>
      <c r="V1282" s="89"/>
      <c r="W1282" s="89"/>
      <c r="X1282" s="89"/>
      <c r="Y1282" s="89"/>
      <c r="Z1282" s="89"/>
      <c r="AA1282" s="89"/>
      <c r="AB1282" s="89"/>
      <c r="AC1282" s="89"/>
      <c r="AD1282" s="89"/>
      <c r="AE1282" s="89"/>
      <c r="AF1282" s="89"/>
      <c r="AG1282" s="89"/>
      <c r="AH1282" s="89"/>
      <c r="AI1282" s="89"/>
      <c r="AJ1282" s="89"/>
      <c r="AK1282" s="89"/>
      <c r="AL1282" s="89"/>
      <c r="AM1282" s="89"/>
      <c r="AN1282" s="89"/>
      <c r="AO1282" s="89"/>
      <c r="AP1282" s="89"/>
      <c r="AQ1282" s="89"/>
      <c r="AR1282" s="89"/>
      <c r="AS1282" s="89"/>
      <c r="AT1282" s="89"/>
      <c r="AU1282" s="89"/>
      <c r="AV1282" s="89"/>
      <c r="AW1282" s="89"/>
      <c r="AX1282" s="89"/>
      <c r="AY1282" s="89"/>
      <c r="AZ1282" s="89"/>
      <c r="BA1282" s="89"/>
      <c r="BB1282" s="89"/>
      <c r="BC1282" s="89"/>
      <c r="BD1282" s="89"/>
      <c r="BE1282" s="89"/>
      <c r="BF1282" s="89"/>
      <c r="BG1282" s="89"/>
      <c r="BH1282" s="89"/>
      <c r="BI1282" s="89"/>
      <c r="BJ1282" s="89"/>
    </row>
    <row r="1283" spans="1:62" ht="12.75" x14ac:dyDescent="0.2">
      <c r="A1283" s="89"/>
      <c r="B1283" s="89"/>
      <c r="C1283" s="89"/>
      <c r="D1283" s="89"/>
      <c r="E1283" s="89"/>
      <c r="F1283" s="89"/>
      <c r="G1283" s="89"/>
      <c r="H1283" s="89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  <c r="S1283" s="89"/>
      <c r="T1283" s="89"/>
      <c r="U1283" s="89"/>
      <c r="V1283" s="89"/>
      <c r="W1283" s="89"/>
      <c r="X1283" s="89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  <c r="AM1283" s="89"/>
      <c r="AN1283" s="89"/>
      <c r="AO1283" s="89"/>
      <c r="AP1283" s="89"/>
      <c r="AQ1283" s="89"/>
      <c r="AR1283" s="89"/>
      <c r="AS1283" s="89"/>
      <c r="AT1283" s="89"/>
      <c r="AU1283" s="89"/>
      <c r="AV1283" s="89"/>
      <c r="AW1283" s="89"/>
      <c r="AX1283" s="89"/>
      <c r="AY1283" s="89"/>
      <c r="AZ1283" s="89"/>
      <c r="BA1283" s="89"/>
      <c r="BB1283" s="89"/>
      <c r="BC1283" s="89"/>
      <c r="BD1283" s="89"/>
      <c r="BE1283" s="89"/>
      <c r="BF1283" s="89"/>
      <c r="BG1283" s="89"/>
      <c r="BH1283" s="89"/>
      <c r="BI1283" s="89"/>
      <c r="BJ1283" s="89"/>
    </row>
    <row r="1284" spans="1:62" ht="12.75" x14ac:dyDescent="0.2">
      <c r="A1284" s="89"/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  <c r="L1284" s="89"/>
      <c r="M1284" s="89"/>
      <c r="N1284" s="89"/>
      <c r="O1284" s="89"/>
      <c r="P1284" s="89"/>
      <c r="Q1284" s="89"/>
      <c r="R1284" s="89"/>
      <c r="S1284" s="89"/>
      <c r="T1284" s="89"/>
      <c r="U1284" s="89"/>
      <c r="V1284" s="89"/>
      <c r="W1284" s="89"/>
      <c r="X1284" s="89"/>
      <c r="Y1284" s="89"/>
      <c r="Z1284" s="89"/>
      <c r="AA1284" s="89"/>
      <c r="AB1284" s="89"/>
      <c r="AC1284" s="89"/>
      <c r="AD1284" s="89"/>
      <c r="AE1284" s="89"/>
      <c r="AF1284" s="89"/>
      <c r="AG1284" s="89"/>
      <c r="AH1284" s="89"/>
      <c r="AI1284" s="89"/>
      <c r="AJ1284" s="89"/>
      <c r="AK1284" s="89"/>
      <c r="AL1284" s="89"/>
      <c r="AM1284" s="89"/>
      <c r="AN1284" s="89"/>
      <c r="AO1284" s="89"/>
      <c r="AP1284" s="89"/>
      <c r="AQ1284" s="89"/>
      <c r="AR1284" s="89"/>
      <c r="AS1284" s="89"/>
      <c r="AT1284" s="89"/>
      <c r="AU1284" s="89"/>
      <c r="AV1284" s="89"/>
      <c r="AW1284" s="89"/>
      <c r="AX1284" s="89"/>
      <c r="AY1284" s="89"/>
      <c r="AZ1284" s="89"/>
      <c r="BA1284" s="89"/>
      <c r="BB1284" s="89"/>
      <c r="BC1284" s="89"/>
      <c r="BD1284" s="89"/>
      <c r="BE1284" s="89"/>
      <c r="BF1284" s="89"/>
      <c r="BG1284" s="89"/>
      <c r="BH1284" s="89"/>
      <c r="BI1284" s="89"/>
      <c r="BJ1284" s="89"/>
    </row>
    <row r="1285" spans="1:62" ht="12.75" x14ac:dyDescent="0.2">
      <c r="A1285" s="89"/>
      <c r="B1285" s="89"/>
      <c r="C1285" s="89"/>
      <c r="D1285" s="89"/>
      <c r="E1285" s="89"/>
      <c r="F1285" s="89"/>
      <c r="G1285" s="89"/>
      <c r="H1285" s="89"/>
      <c r="I1285" s="89"/>
      <c r="J1285" s="89"/>
      <c r="K1285" s="89"/>
      <c r="L1285" s="89"/>
      <c r="M1285" s="89"/>
      <c r="N1285" s="89"/>
      <c r="O1285" s="89"/>
      <c r="P1285" s="89"/>
      <c r="Q1285" s="89"/>
      <c r="R1285" s="89"/>
      <c r="S1285" s="89"/>
      <c r="T1285" s="89"/>
      <c r="U1285" s="89"/>
      <c r="V1285" s="89"/>
      <c r="W1285" s="89"/>
      <c r="X1285" s="89"/>
      <c r="Y1285" s="89"/>
      <c r="Z1285" s="89"/>
      <c r="AA1285" s="89"/>
      <c r="AB1285" s="89"/>
      <c r="AC1285" s="89"/>
      <c r="AD1285" s="89"/>
      <c r="AE1285" s="89"/>
      <c r="AF1285" s="89"/>
      <c r="AG1285" s="89"/>
      <c r="AH1285" s="89"/>
      <c r="AI1285" s="89"/>
      <c r="AJ1285" s="89"/>
      <c r="AK1285" s="89"/>
      <c r="AL1285" s="89"/>
      <c r="AM1285" s="89"/>
      <c r="AN1285" s="89"/>
      <c r="AO1285" s="89"/>
      <c r="AP1285" s="89"/>
      <c r="AQ1285" s="89"/>
      <c r="AR1285" s="89"/>
      <c r="AS1285" s="89"/>
      <c r="AT1285" s="89"/>
      <c r="AU1285" s="89"/>
      <c r="AV1285" s="89"/>
      <c r="AW1285" s="89"/>
      <c r="AX1285" s="89"/>
      <c r="AY1285" s="89"/>
      <c r="AZ1285" s="89"/>
      <c r="BA1285" s="89"/>
      <c r="BB1285" s="89"/>
      <c r="BC1285" s="89"/>
      <c r="BD1285" s="89"/>
      <c r="BE1285" s="89"/>
      <c r="BF1285" s="89"/>
      <c r="BG1285" s="89"/>
      <c r="BH1285" s="89"/>
      <c r="BI1285" s="89"/>
      <c r="BJ1285" s="89"/>
    </row>
    <row r="1286" spans="1:62" ht="12.75" x14ac:dyDescent="0.2">
      <c r="A1286" s="89"/>
      <c r="B1286" s="89"/>
      <c r="C1286" s="89"/>
      <c r="D1286" s="89"/>
      <c r="E1286" s="89"/>
      <c r="F1286" s="89"/>
      <c r="G1286" s="89"/>
      <c r="H1286" s="89"/>
      <c r="I1286" s="89"/>
      <c r="J1286" s="89"/>
      <c r="K1286" s="89"/>
      <c r="L1286" s="89"/>
      <c r="M1286" s="89"/>
      <c r="N1286" s="89"/>
      <c r="O1286" s="89"/>
      <c r="P1286" s="89"/>
      <c r="Q1286" s="89"/>
      <c r="R1286" s="89"/>
      <c r="S1286" s="89"/>
      <c r="T1286" s="89"/>
      <c r="U1286" s="89"/>
      <c r="V1286" s="89"/>
      <c r="W1286" s="89"/>
      <c r="X1286" s="89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  <c r="AM1286" s="89"/>
      <c r="AN1286" s="89"/>
      <c r="AO1286" s="89"/>
      <c r="AP1286" s="89"/>
      <c r="AQ1286" s="89"/>
      <c r="AR1286" s="89"/>
      <c r="AS1286" s="89"/>
      <c r="AT1286" s="89"/>
      <c r="AU1286" s="89"/>
      <c r="AV1286" s="89"/>
      <c r="AW1286" s="89"/>
      <c r="AX1286" s="89"/>
      <c r="AY1286" s="89"/>
      <c r="AZ1286" s="89"/>
      <c r="BA1286" s="89"/>
      <c r="BB1286" s="89"/>
      <c r="BC1286" s="89"/>
      <c r="BD1286" s="89"/>
      <c r="BE1286" s="89"/>
      <c r="BF1286" s="89"/>
      <c r="BG1286" s="89"/>
      <c r="BH1286" s="89"/>
      <c r="BI1286" s="89"/>
      <c r="BJ1286" s="89"/>
    </row>
    <row r="1287" spans="1:62" ht="12.75" x14ac:dyDescent="0.2">
      <c r="A1287" s="89"/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  <c r="L1287" s="89"/>
      <c r="M1287" s="89"/>
      <c r="N1287" s="89"/>
      <c r="O1287" s="89"/>
      <c r="P1287" s="89"/>
      <c r="Q1287" s="89"/>
      <c r="R1287" s="89"/>
      <c r="S1287" s="89"/>
      <c r="T1287" s="89"/>
      <c r="U1287" s="89"/>
      <c r="V1287" s="89"/>
      <c r="W1287" s="89"/>
      <c r="X1287" s="89"/>
      <c r="Y1287" s="89"/>
      <c r="Z1287" s="89"/>
      <c r="AA1287" s="89"/>
      <c r="AB1287" s="89"/>
      <c r="AC1287" s="89"/>
      <c r="AD1287" s="89"/>
      <c r="AE1287" s="89"/>
      <c r="AF1287" s="89"/>
      <c r="AG1287" s="89"/>
      <c r="AH1287" s="89"/>
      <c r="AI1287" s="89"/>
      <c r="AJ1287" s="89"/>
      <c r="AK1287" s="89"/>
      <c r="AL1287" s="89"/>
      <c r="AM1287" s="89"/>
      <c r="AN1287" s="89"/>
      <c r="AO1287" s="89"/>
      <c r="AP1287" s="89"/>
      <c r="AQ1287" s="89"/>
      <c r="AR1287" s="89"/>
      <c r="AS1287" s="89"/>
      <c r="AT1287" s="89"/>
      <c r="AU1287" s="89"/>
      <c r="AV1287" s="89"/>
      <c r="AW1287" s="89"/>
      <c r="AX1287" s="89"/>
      <c r="AY1287" s="89"/>
      <c r="AZ1287" s="89"/>
      <c r="BA1287" s="89"/>
      <c r="BB1287" s="89"/>
      <c r="BC1287" s="89"/>
      <c r="BD1287" s="89"/>
      <c r="BE1287" s="89"/>
      <c r="BF1287" s="89"/>
      <c r="BG1287" s="89"/>
      <c r="BH1287" s="89"/>
      <c r="BI1287" s="89"/>
      <c r="BJ1287" s="89"/>
    </row>
    <row r="1288" spans="1:62" ht="12.75" x14ac:dyDescent="0.2">
      <c r="A1288" s="89"/>
      <c r="B1288" s="89"/>
      <c r="C1288" s="89"/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89"/>
      <c r="P1288" s="89"/>
      <c r="Q1288" s="89"/>
      <c r="R1288" s="89"/>
      <c r="S1288" s="89"/>
      <c r="T1288" s="89"/>
      <c r="U1288" s="89"/>
      <c r="V1288" s="89"/>
      <c r="W1288" s="89"/>
      <c r="X1288" s="89"/>
      <c r="Y1288" s="89"/>
      <c r="Z1288" s="89"/>
      <c r="AA1288" s="89"/>
      <c r="AB1288" s="89"/>
      <c r="AC1288" s="89"/>
      <c r="AD1288" s="89"/>
      <c r="AE1288" s="89"/>
      <c r="AF1288" s="89"/>
      <c r="AG1288" s="89"/>
      <c r="AH1288" s="89"/>
      <c r="AI1288" s="89"/>
      <c r="AJ1288" s="89"/>
      <c r="AK1288" s="89"/>
      <c r="AL1288" s="89"/>
      <c r="AM1288" s="89"/>
      <c r="AN1288" s="89"/>
      <c r="AO1288" s="89"/>
      <c r="AP1288" s="89"/>
      <c r="AQ1288" s="89"/>
      <c r="AR1288" s="89"/>
      <c r="AS1288" s="89"/>
      <c r="AT1288" s="89"/>
      <c r="AU1288" s="89"/>
      <c r="AV1288" s="89"/>
      <c r="AW1288" s="89"/>
      <c r="AX1288" s="89"/>
      <c r="AY1288" s="89"/>
      <c r="AZ1288" s="89"/>
      <c r="BA1288" s="89"/>
      <c r="BB1288" s="89"/>
      <c r="BC1288" s="89"/>
      <c r="BD1288" s="89"/>
      <c r="BE1288" s="89"/>
      <c r="BF1288" s="89"/>
      <c r="BG1288" s="89"/>
      <c r="BH1288" s="89"/>
      <c r="BI1288" s="89"/>
      <c r="BJ1288" s="89"/>
    </row>
    <row r="1289" spans="1:62" ht="12.75" x14ac:dyDescent="0.2">
      <c r="A1289" s="89"/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89"/>
      <c r="P1289" s="89"/>
      <c r="Q1289" s="89"/>
      <c r="R1289" s="89"/>
      <c r="S1289" s="89"/>
      <c r="T1289" s="89"/>
      <c r="U1289" s="89"/>
      <c r="V1289" s="89"/>
      <c r="W1289" s="89"/>
      <c r="X1289" s="89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  <c r="AM1289" s="89"/>
      <c r="AN1289" s="89"/>
      <c r="AO1289" s="89"/>
      <c r="AP1289" s="89"/>
      <c r="AQ1289" s="89"/>
      <c r="AR1289" s="89"/>
      <c r="AS1289" s="89"/>
      <c r="AT1289" s="89"/>
      <c r="AU1289" s="89"/>
      <c r="AV1289" s="89"/>
      <c r="AW1289" s="89"/>
      <c r="AX1289" s="89"/>
      <c r="AY1289" s="89"/>
      <c r="AZ1289" s="89"/>
      <c r="BA1289" s="89"/>
      <c r="BB1289" s="89"/>
      <c r="BC1289" s="89"/>
      <c r="BD1289" s="89"/>
      <c r="BE1289" s="89"/>
      <c r="BF1289" s="89"/>
      <c r="BG1289" s="89"/>
      <c r="BH1289" s="89"/>
      <c r="BI1289" s="89"/>
      <c r="BJ1289" s="89"/>
    </row>
    <row r="1290" spans="1:62" ht="12.75" x14ac:dyDescent="0.2">
      <c r="A1290" s="89"/>
      <c r="B1290" s="89"/>
      <c r="C1290" s="89"/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89"/>
      <c r="P1290" s="89"/>
      <c r="Q1290" s="89"/>
      <c r="R1290" s="89"/>
      <c r="S1290" s="89"/>
      <c r="T1290" s="89"/>
      <c r="U1290" s="89"/>
      <c r="V1290" s="89"/>
      <c r="W1290" s="89"/>
      <c r="X1290" s="89"/>
      <c r="Y1290" s="89"/>
      <c r="Z1290" s="89"/>
      <c r="AA1290" s="89"/>
      <c r="AB1290" s="89"/>
      <c r="AC1290" s="89"/>
      <c r="AD1290" s="89"/>
      <c r="AE1290" s="89"/>
      <c r="AF1290" s="89"/>
      <c r="AG1290" s="89"/>
      <c r="AH1290" s="89"/>
      <c r="AI1290" s="89"/>
      <c r="AJ1290" s="89"/>
      <c r="AK1290" s="89"/>
      <c r="AL1290" s="89"/>
      <c r="AM1290" s="89"/>
      <c r="AN1290" s="89"/>
      <c r="AO1290" s="89"/>
      <c r="AP1290" s="89"/>
      <c r="AQ1290" s="89"/>
      <c r="AR1290" s="89"/>
      <c r="AS1290" s="89"/>
      <c r="AT1290" s="89"/>
      <c r="AU1290" s="89"/>
      <c r="AV1290" s="89"/>
      <c r="AW1290" s="89"/>
      <c r="AX1290" s="89"/>
      <c r="AY1290" s="89"/>
      <c r="AZ1290" s="89"/>
      <c r="BA1290" s="89"/>
      <c r="BB1290" s="89"/>
      <c r="BC1290" s="89"/>
      <c r="BD1290" s="89"/>
      <c r="BE1290" s="89"/>
      <c r="BF1290" s="89"/>
      <c r="BG1290" s="89"/>
      <c r="BH1290" s="89"/>
      <c r="BI1290" s="89"/>
      <c r="BJ1290" s="89"/>
    </row>
    <row r="1291" spans="1:62" ht="12.75" x14ac:dyDescent="0.2">
      <c r="A1291" s="89"/>
      <c r="B1291" s="89"/>
      <c r="C1291" s="89"/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89"/>
      <c r="P1291" s="89"/>
      <c r="Q1291" s="89"/>
      <c r="R1291" s="89"/>
      <c r="S1291" s="89"/>
      <c r="T1291" s="89"/>
      <c r="U1291" s="89"/>
      <c r="V1291" s="89"/>
      <c r="W1291" s="89"/>
      <c r="X1291" s="89"/>
      <c r="Y1291" s="89"/>
      <c r="Z1291" s="89"/>
      <c r="AA1291" s="89"/>
      <c r="AB1291" s="89"/>
      <c r="AC1291" s="89"/>
      <c r="AD1291" s="89"/>
      <c r="AE1291" s="89"/>
      <c r="AF1291" s="89"/>
      <c r="AG1291" s="89"/>
      <c r="AH1291" s="89"/>
      <c r="AI1291" s="89"/>
      <c r="AJ1291" s="89"/>
      <c r="AK1291" s="89"/>
      <c r="AL1291" s="89"/>
      <c r="AM1291" s="89"/>
      <c r="AN1291" s="89"/>
      <c r="AO1291" s="89"/>
      <c r="AP1291" s="89"/>
      <c r="AQ1291" s="89"/>
      <c r="AR1291" s="89"/>
      <c r="AS1291" s="89"/>
      <c r="AT1291" s="89"/>
      <c r="AU1291" s="89"/>
      <c r="AV1291" s="89"/>
      <c r="AW1291" s="89"/>
      <c r="AX1291" s="89"/>
      <c r="AY1291" s="89"/>
      <c r="AZ1291" s="89"/>
      <c r="BA1291" s="89"/>
      <c r="BB1291" s="89"/>
      <c r="BC1291" s="89"/>
      <c r="BD1291" s="89"/>
      <c r="BE1291" s="89"/>
      <c r="BF1291" s="89"/>
      <c r="BG1291" s="89"/>
      <c r="BH1291" s="89"/>
      <c r="BI1291" s="89"/>
      <c r="BJ1291" s="89"/>
    </row>
    <row r="1292" spans="1:62" ht="12.75" x14ac:dyDescent="0.2">
      <c r="A1292" s="89"/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  <c r="S1292" s="89"/>
      <c r="T1292" s="89"/>
      <c r="U1292" s="89"/>
      <c r="V1292" s="89"/>
      <c r="W1292" s="89"/>
      <c r="X1292" s="89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  <c r="AM1292" s="89"/>
      <c r="AN1292" s="89"/>
      <c r="AO1292" s="89"/>
      <c r="AP1292" s="89"/>
      <c r="AQ1292" s="89"/>
      <c r="AR1292" s="89"/>
      <c r="AS1292" s="89"/>
      <c r="AT1292" s="89"/>
      <c r="AU1292" s="89"/>
      <c r="AV1292" s="89"/>
      <c r="AW1292" s="89"/>
      <c r="AX1292" s="89"/>
      <c r="AY1292" s="89"/>
      <c r="AZ1292" s="89"/>
      <c r="BA1292" s="89"/>
      <c r="BB1292" s="89"/>
      <c r="BC1292" s="89"/>
      <c r="BD1292" s="89"/>
      <c r="BE1292" s="89"/>
      <c r="BF1292" s="89"/>
      <c r="BG1292" s="89"/>
      <c r="BH1292" s="89"/>
      <c r="BI1292" s="89"/>
      <c r="BJ1292" s="89"/>
    </row>
    <row r="1293" spans="1:62" ht="12.75" x14ac:dyDescent="0.2">
      <c r="A1293" s="89"/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89"/>
      <c r="P1293" s="89"/>
      <c r="Q1293" s="89"/>
      <c r="R1293" s="89"/>
      <c r="S1293" s="89"/>
      <c r="T1293" s="89"/>
      <c r="U1293" s="89"/>
      <c r="V1293" s="89"/>
      <c r="W1293" s="89"/>
      <c r="X1293" s="89"/>
      <c r="Y1293" s="89"/>
      <c r="Z1293" s="89"/>
      <c r="AA1293" s="89"/>
      <c r="AB1293" s="89"/>
      <c r="AC1293" s="89"/>
      <c r="AD1293" s="89"/>
      <c r="AE1293" s="89"/>
      <c r="AF1293" s="89"/>
      <c r="AG1293" s="89"/>
      <c r="AH1293" s="89"/>
      <c r="AI1293" s="89"/>
      <c r="AJ1293" s="89"/>
      <c r="AK1293" s="89"/>
      <c r="AL1293" s="89"/>
      <c r="AM1293" s="89"/>
      <c r="AN1293" s="89"/>
      <c r="AO1293" s="89"/>
      <c r="AP1293" s="89"/>
      <c r="AQ1293" s="89"/>
      <c r="AR1293" s="89"/>
      <c r="AS1293" s="89"/>
      <c r="AT1293" s="89"/>
      <c r="AU1293" s="89"/>
      <c r="AV1293" s="89"/>
      <c r="AW1293" s="89"/>
      <c r="AX1293" s="89"/>
      <c r="AY1293" s="89"/>
      <c r="AZ1293" s="89"/>
      <c r="BA1293" s="89"/>
      <c r="BB1293" s="89"/>
      <c r="BC1293" s="89"/>
      <c r="BD1293" s="89"/>
      <c r="BE1293" s="89"/>
      <c r="BF1293" s="89"/>
      <c r="BG1293" s="89"/>
      <c r="BH1293" s="89"/>
      <c r="BI1293" s="89"/>
      <c r="BJ1293" s="89"/>
    </row>
    <row r="1294" spans="1:62" ht="12.75" x14ac:dyDescent="0.2">
      <c r="A1294" s="89"/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89"/>
      <c r="P1294" s="89"/>
      <c r="Q1294" s="89"/>
      <c r="R1294" s="89"/>
      <c r="S1294" s="89"/>
      <c r="T1294" s="89"/>
      <c r="U1294" s="89"/>
      <c r="V1294" s="89"/>
      <c r="W1294" s="89"/>
      <c r="X1294" s="89"/>
      <c r="Y1294" s="89"/>
      <c r="Z1294" s="89"/>
      <c r="AA1294" s="89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89"/>
      <c r="AN1294" s="89"/>
      <c r="AO1294" s="89"/>
      <c r="AP1294" s="89"/>
      <c r="AQ1294" s="89"/>
      <c r="AR1294" s="89"/>
      <c r="AS1294" s="89"/>
      <c r="AT1294" s="89"/>
      <c r="AU1294" s="89"/>
      <c r="AV1294" s="89"/>
      <c r="AW1294" s="89"/>
      <c r="AX1294" s="89"/>
      <c r="AY1294" s="89"/>
      <c r="AZ1294" s="89"/>
      <c r="BA1294" s="89"/>
      <c r="BB1294" s="89"/>
      <c r="BC1294" s="89"/>
      <c r="BD1294" s="89"/>
      <c r="BE1294" s="89"/>
      <c r="BF1294" s="89"/>
      <c r="BG1294" s="89"/>
      <c r="BH1294" s="89"/>
      <c r="BI1294" s="89"/>
      <c r="BJ1294" s="89"/>
    </row>
    <row r="1295" spans="1:62" ht="12.75" x14ac:dyDescent="0.2">
      <c r="A1295" s="89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  <c r="S1295" s="89"/>
      <c r="T1295" s="89"/>
      <c r="U1295" s="89"/>
      <c r="V1295" s="89"/>
      <c r="W1295" s="89"/>
      <c r="X1295" s="89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  <c r="AM1295" s="89"/>
      <c r="AN1295" s="89"/>
      <c r="AO1295" s="89"/>
      <c r="AP1295" s="89"/>
      <c r="AQ1295" s="89"/>
      <c r="AR1295" s="89"/>
      <c r="AS1295" s="89"/>
      <c r="AT1295" s="89"/>
      <c r="AU1295" s="89"/>
      <c r="AV1295" s="89"/>
      <c r="AW1295" s="89"/>
      <c r="AX1295" s="89"/>
      <c r="AY1295" s="89"/>
      <c r="AZ1295" s="89"/>
      <c r="BA1295" s="89"/>
      <c r="BB1295" s="89"/>
      <c r="BC1295" s="89"/>
      <c r="BD1295" s="89"/>
      <c r="BE1295" s="89"/>
      <c r="BF1295" s="89"/>
      <c r="BG1295" s="89"/>
      <c r="BH1295" s="89"/>
      <c r="BI1295" s="89"/>
      <c r="BJ1295" s="89"/>
    </row>
    <row r="1296" spans="1:62" ht="12.75" x14ac:dyDescent="0.2">
      <c r="A1296" s="89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  <c r="M1296" s="89"/>
      <c r="N1296" s="89"/>
      <c r="O1296" s="89"/>
      <c r="P1296" s="89"/>
      <c r="Q1296" s="89"/>
      <c r="R1296" s="89"/>
      <c r="S1296" s="89"/>
      <c r="T1296" s="89"/>
      <c r="U1296" s="89"/>
      <c r="V1296" s="89"/>
      <c r="W1296" s="89"/>
      <c r="X1296" s="89"/>
      <c r="Y1296" s="89"/>
      <c r="Z1296" s="89"/>
      <c r="AA1296" s="89"/>
      <c r="AB1296" s="89"/>
      <c r="AC1296" s="89"/>
      <c r="AD1296" s="89"/>
      <c r="AE1296" s="89"/>
      <c r="AF1296" s="89"/>
      <c r="AG1296" s="89"/>
      <c r="AH1296" s="89"/>
      <c r="AI1296" s="89"/>
      <c r="AJ1296" s="89"/>
      <c r="AK1296" s="89"/>
      <c r="AL1296" s="89"/>
      <c r="AM1296" s="89"/>
      <c r="AN1296" s="89"/>
      <c r="AO1296" s="89"/>
      <c r="AP1296" s="89"/>
      <c r="AQ1296" s="89"/>
      <c r="AR1296" s="89"/>
      <c r="AS1296" s="89"/>
      <c r="AT1296" s="89"/>
      <c r="AU1296" s="89"/>
      <c r="AV1296" s="89"/>
      <c r="AW1296" s="89"/>
      <c r="AX1296" s="89"/>
      <c r="AY1296" s="89"/>
      <c r="AZ1296" s="89"/>
      <c r="BA1296" s="89"/>
      <c r="BB1296" s="89"/>
      <c r="BC1296" s="89"/>
      <c r="BD1296" s="89"/>
      <c r="BE1296" s="89"/>
      <c r="BF1296" s="89"/>
      <c r="BG1296" s="89"/>
      <c r="BH1296" s="89"/>
      <c r="BI1296" s="89"/>
      <c r="BJ1296" s="89"/>
    </row>
    <row r="1297" spans="1:62" ht="12.75" x14ac:dyDescent="0.2">
      <c r="A1297" s="89"/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  <c r="L1297" s="89"/>
      <c r="M1297" s="89"/>
      <c r="N1297" s="89"/>
      <c r="O1297" s="89"/>
      <c r="P1297" s="89"/>
      <c r="Q1297" s="89"/>
      <c r="R1297" s="89"/>
      <c r="S1297" s="89"/>
      <c r="T1297" s="89"/>
      <c r="U1297" s="89"/>
      <c r="V1297" s="89"/>
      <c r="W1297" s="89"/>
      <c r="X1297" s="89"/>
      <c r="Y1297" s="89"/>
      <c r="Z1297" s="89"/>
      <c r="AA1297" s="89"/>
      <c r="AB1297" s="89"/>
      <c r="AC1297" s="89"/>
      <c r="AD1297" s="89"/>
      <c r="AE1297" s="89"/>
      <c r="AF1297" s="89"/>
      <c r="AG1297" s="89"/>
      <c r="AH1297" s="89"/>
      <c r="AI1297" s="89"/>
      <c r="AJ1297" s="89"/>
      <c r="AK1297" s="89"/>
      <c r="AL1297" s="89"/>
      <c r="AM1297" s="89"/>
      <c r="AN1297" s="89"/>
      <c r="AO1297" s="89"/>
      <c r="AP1297" s="89"/>
      <c r="AQ1297" s="89"/>
      <c r="AR1297" s="89"/>
      <c r="AS1297" s="89"/>
      <c r="AT1297" s="89"/>
      <c r="AU1297" s="89"/>
      <c r="AV1297" s="89"/>
      <c r="AW1297" s="89"/>
      <c r="AX1297" s="89"/>
      <c r="AY1297" s="89"/>
      <c r="AZ1297" s="89"/>
      <c r="BA1297" s="89"/>
      <c r="BB1297" s="89"/>
      <c r="BC1297" s="89"/>
      <c r="BD1297" s="89"/>
      <c r="BE1297" s="89"/>
      <c r="BF1297" s="89"/>
      <c r="BG1297" s="89"/>
      <c r="BH1297" s="89"/>
      <c r="BI1297" s="89"/>
      <c r="BJ1297" s="89"/>
    </row>
    <row r="1298" spans="1:62" ht="12.75" x14ac:dyDescent="0.2">
      <c r="A1298" s="89"/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  <c r="S1298" s="89"/>
      <c r="T1298" s="89"/>
      <c r="U1298" s="89"/>
      <c r="V1298" s="89"/>
      <c r="W1298" s="89"/>
      <c r="X1298" s="89"/>
      <c r="Y1298" s="89"/>
      <c r="Z1298" s="89"/>
      <c r="AA1298" s="89"/>
      <c r="AB1298" s="89"/>
      <c r="AC1298" s="89"/>
      <c r="AD1298" s="89"/>
      <c r="AE1298" s="89"/>
      <c r="AF1298" s="89"/>
      <c r="AG1298" s="89"/>
      <c r="AH1298" s="89"/>
      <c r="AI1298" s="89"/>
      <c r="AJ1298" s="89"/>
      <c r="AK1298" s="89"/>
      <c r="AL1298" s="89"/>
      <c r="AM1298" s="89"/>
      <c r="AN1298" s="89"/>
      <c r="AO1298" s="89"/>
      <c r="AP1298" s="89"/>
      <c r="AQ1298" s="89"/>
      <c r="AR1298" s="89"/>
      <c r="AS1298" s="89"/>
      <c r="AT1298" s="89"/>
      <c r="AU1298" s="89"/>
      <c r="AV1298" s="89"/>
      <c r="AW1298" s="89"/>
      <c r="AX1298" s="89"/>
      <c r="AY1298" s="89"/>
      <c r="AZ1298" s="89"/>
      <c r="BA1298" s="89"/>
      <c r="BB1298" s="89"/>
      <c r="BC1298" s="89"/>
      <c r="BD1298" s="89"/>
      <c r="BE1298" s="89"/>
      <c r="BF1298" s="89"/>
      <c r="BG1298" s="89"/>
      <c r="BH1298" s="89"/>
      <c r="BI1298" s="89"/>
      <c r="BJ1298" s="89"/>
    </row>
    <row r="1299" spans="1:62" ht="12.75" x14ac:dyDescent="0.2">
      <c r="A1299" s="89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  <c r="M1299" s="89"/>
      <c r="N1299" s="89"/>
      <c r="O1299" s="89"/>
      <c r="P1299" s="89"/>
      <c r="Q1299" s="89"/>
      <c r="R1299" s="89"/>
      <c r="S1299" s="89"/>
      <c r="T1299" s="89"/>
      <c r="U1299" s="89"/>
      <c r="V1299" s="89"/>
      <c r="W1299" s="89"/>
      <c r="X1299" s="89"/>
      <c r="Y1299" s="89"/>
      <c r="Z1299" s="89"/>
      <c r="AA1299" s="89"/>
      <c r="AB1299" s="89"/>
      <c r="AC1299" s="89"/>
      <c r="AD1299" s="89"/>
      <c r="AE1299" s="89"/>
      <c r="AF1299" s="89"/>
      <c r="AG1299" s="89"/>
      <c r="AH1299" s="89"/>
      <c r="AI1299" s="89"/>
      <c r="AJ1299" s="89"/>
      <c r="AK1299" s="89"/>
      <c r="AL1299" s="89"/>
      <c r="AM1299" s="89"/>
      <c r="AN1299" s="89"/>
      <c r="AO1299" s="89"/>
      <c r="AP1299" s="89"/>
      <c r="AQ1299" s="89"/>
      <c r="AR1299" s="89"/>
      <c r="AS1299" s="89"/>
      <c r="AT1299" s="89"/>
      <c r="AU1299" s="89"/>
      <c r="AV1299" s="89"/>
      <c r="AW1299" s="89"/>
      <c r="AX1299" s="89"/>
      <c r="AY1299" s="89"/>
      <c r="AZ1299" s="89"/>
      <c r="BA1299" s="89"/>
      <c r="BB1299" s="89"/>
      <c r="BC1299" s="89"/>
      <c r="BD1299" s="89"/>
      <c r="BE1299" s="89"/>
      <c r="BF1299" s="89"/>
      <c r="BG1299" s="89"/>
      <c r="BH1299" s="89"/>
      <c r="BI1299" s="89"/>
      <c r="BJ1299" s="89"/>
    </row>
    <row r="1300" spans="1:62" ht="12.75" x14ac:dyDescent="0.2">
      <c r="A1300" s="89"/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  <c r="L1300" s="89"/>
      <c r="M1300" s="89"/>
      <c r="N1300" s="89"/>
      <c r="O1300" s="89"/>
      <c r="P1300" s="89"/>
      <c r="Q1300" s="89"/>
      <c r="R1300" s="89"/>
      <c r="S1300" s="89"/>
      <c r="T1300" s="89"/>
      <c r="U1300" s="89"/>
      <c r="V1300" s="89"/>
      <c r="W1300" s="89"/>
      <c r="X1300" s="89"/>
      <c r="Y1300" s="89"/>
      <c r="Z1300" s="89"/>
      <c r="AA1300" s="89"/>
      <c r="AB1300" s="89"/>
      <c r="AC1300" s="89"/>
      <c r="AD1300" s="89"/>
      <c r="AE1300" s="89"/>
      <c r="AF1300" s="89"/>
      <c r="AG1300" s="89"/>
      <c r="AH1300" s="89"/>
      <c r="AI1300" s="89"/>
      <c r="AJ1300" s="89"/>
      <c r="AK1300" s="89"/>
      <c r="AL1300" s="89"/>
      <c r="AM1300" s="89"/>
      <c r="AN1300" s="89"/>
      <c r="AO1300" s="89"/>
      <c r="AP1300" s="89"/>
      <c r="AQ1300" s="89"/>
      <c r="AR1300" s="89"/>
      <c r="AS1300" s="89"/>
      <c r="AT1300" s="89"/>
      <c r="AU1300" s="89"/>
      <c r="AV1300" s="89"/>
      <c r="AW1300" s="89"/>
      <c r="AX1300" s="89"/>
      <c r="AY1300" s="89"/>
      <c r="AZ1300" s="89"/>
      <c r="BA1300" s="89"/>
      <c r="BB1300" s="89"/>
      <c r="BC1300" s="89"/>
      <c r="BD1300" s="89"/>
      <c r="BE1300" s="89"/>
      <c r="BF1300" s="89"/>
      <c r="BG1300" s="89"/>
      <c r="BH1300" s="89"/>
      <c r="BI1300" s="89"/>
      <c r="BJ1300" s="89"/>
    </row>
    <row r="1301" spans="1:62" ht="12.75" x14ac:dyDescent="0.2">
      <c r="A1301" s="89"/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  <c r="S1301" s="89"/>
      <c r="T1301" s="89"/>
      <c r="U1301" s="89"/>
      <c r="V1301" s="89"/>
      <c r="W1301" s="89"/>
      <c r="X1301" s="89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  <c r="AM1301" s="89"/>
      <c r="AN1301" s="89"/>
      <c r="AO1301" s="89"/>
      <c r="AP1301" s="89"/>
      <c r="AQ1301" s="89"/>
      <c r="AR1301" s="89"/>
      <c r="AS1301" s="89"/>
      <c r="AT1301" s="89"/>
      <c r="AU1301" s="89"/>
      <c r="AV1301" s="89"/>
      <c r="AW1301" s="89"/>
      <c r="AX1301" s="89"/>
      <c r="AY1301" s="89"/>
      <c r="AZ1301" s="89"/>
      <c r="BA1301" s="89"/>
      <c r="BB1301" s="89"/>
      <c r="BC1301" s="89"/>
      <c r="BD1301" s="89"/>
      <c r="BE1301" s="89"/>
      <c r="BF1301" s="89"/>
      <c r="BG1301" s="89"/>
      <c r="BH1301" s="89"/>
      <c r="BI1301" s="89"/>
      <c r="BJ1301" s="89"/>
    </row>
    <row r="1302" spans="1:62" ht="12.75" x14ac:dyDescent="0.2">
      <c r="A1302" s="89"/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  <c r="L1302" s="89"/>
      <c r="M1302" s="89"/>
      <c r="N1302" s="89"/>
      <c r="O1302" s="89"/>
      <c r="P1302" s="89"/>
      <c r="Q1302" s="89"/>
      <c r="R1302" s="89"/>
      <c r="S1302" s="89"/>
      <c r="T1302" s="89"/>
      <c r="U1302" s="89"/>
      <c r="V1302" s="89"/>
      <c r="W1302" s="89"/>
      <c r="X1302" s="89"/>
      <c r="Y1302" s="89"/>
      <c r="Z1302" s="89"/>
      <c r="AA1302" s="89"/>
      <c r="AB1302" s="89"/>
      <c r="AC1302" s="89"/>
      <c r="AD1302" s="89"/>
      <c r="AE1302" s="89"/>
      <c r="AF1302" s="89"/>
      <c r="AG1302" s="89"/>
      <c r="AH1302" s="89"/>
      <c r="AI1302" s="89"/>
      <c r="AJ1302" s="89"/>
      <c r="AK1302" s="89"/>
      <c r="AL1302" s="89"/>
      <c r="AM1302" s="89"/>
      <c r="AN1302" s="89"/>
      <c r="AO1302" s="89"/>
      <c r="AP1302" s="89"/>
      <c r="AQ1302" s="89"/>
      <c r="AR1302" s="89"/>
      <c r="AS1302" s="89"/>
      <c r="AT1302" s="89"/>
      <c r="AU1302" s="89"/>
      <c r="AV1302" s="89"/>
      <c r="AW1302" s="89"/>
      <c r="AX1302" s="89"/>
      <c r="AY1302" s="89"/>
      <c r="AZ1302" s="89"/>
      <c r="BA1302" s="89"/>
      <c r="BB1302" s="89"/>
      <c r="BC1302" s="89"/>
      <c r="BD1302" s="89"/>
      <c r="BE1302" s="89"/>
      <c r="BF1302" s="89"/>
      <c r="BG1302" s="89"/>
      <c r="BH1302" s="89"/>
      <c r="BI1302" s="89"/>
      <c r="BJ1302" s="89"/>
    </row>
    <row r="1303" spans="1:62" ht="12.75" x14ac:dyDescent="0.2">
      <c r="A1303" s="89"/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  <c r="L1303" s="89"/>
      <c r="M1303" s="89"/>
      <c r="N1303" s="89"/>
      <c r="O1303" s="89"/>
      <c r="P1303" s="89"/>
      <c r="Q1303" s="89"/>
      <c r="R1303" s="89"/>
      <c r="S1303" s="89"/>
      <c r="T1303" s="89"/>
      <c r="U1303" s="89"/>
      <c r="V1303" s="89"/>
      <c r="W1303" s="89"/>
      <c r="X1303" s="89"/>
      <c r="Y1303" s="89"/>
      <c r="Z1303" s="89"/>
      <c r="AA1303" s="89"/>
      <c r="AB1303" s="89"/>
      <c r="AC1303" s="89"/>
      <c r="AD1303" s="89"/>
      <c r="AE1303" s="89"/>
      <c r="AF1303" s="89"/>
      <c r="AG1303" s="89"/>
      <c r="AH1303" s="89"/>
      <c r="AI1303" s="89"/>
      <c r="AJ1303" s="89"/>
      <c r="AK1303" s="89"/>
      <c r="AL1303" s="89"/>
      <c r="AM1303" s="89"/>
      <c r="AN1303" s="89"/>
      <c r="AO1303" s="89"/>
      <c r="AP1303" s="89"/>
      <c r="AQ1303" s="89"/>
      <c r="AR1303" s="89"/>
      <c r="AS1303" s="89"/>
      <c r="AT1303" s="89"/>
      <c r="AU1303" s="89"/>
      <c r="AV1303" s="89"/>
      <c r="AW1303" s="89"/>
      <c r="AX1303" s="89"/>
      <c r="AY1303" s="89"/>
      <c r="AZ1303" s="89"/>
      <c r="BA1303" s="89"/>
      <c r="BB1303" s="89"/>
      <c r="BC1303" s="89"/>
      <c r="BD1303" s="89"/>
      <c r="BE1303" s="89"/>
      <c r="BF1303" s="89"/>
      <c r="BG1303" s="89"/>
      <c r="BH1303" s="89"/>
      <c r="BI1303" s="89"/>
      <c r="BJ1303" s="89"/>
    </row>
    <row r="1304" spans="1:62" ht="12.75" x14ac:dyDescent="0.2">
      <c r="A1304" s="89"/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  <c r="L1304" s="89"/>
      <c r="M1304" s="89"/>
      <c r="N1304" s="89"/>
      <c r="O1304" s="89"/>
      <c r="P1304" s="89"/>
      <c r="Q1304" s="89"/>
      <c r="R1304" s="89"/>
      <c r="S1304" s="89"/>
      <c r="T1304" s="89"/>
      <c r="U1304" s="89"/>
      <c r="V1304" s="89"/>
      <c r="W1304" s="89"/>
      <c r="X1304" s="89"/>
      <c r="Y1304" s="89"/>
      <c r="Z1304" s="89"/>
      <c r="AA1304" s="89"/>
      <c r="AB1304" s="89"/>
      <c r="AC1304" s="89"/>
      <c r="AD1304" s="89"/>
      <c r="AE1304" s="89"/>
      <c r="AF1304" s="89"/>
      <c r="AG1304" s="89"/>
      <c r="AH1304" s="89"/>
      <c r="AI1304" s="89"/>
      <c r="AJ1304" s="89"/>
      <c r="AK1304" s="89"/>
      <c r="AL1304" s="89"/>
      <c r="AM1304" s="89"/>
      <c r="AN1304" s="89"/>
      <c r="AO1304" s="89"/>
      <c r="AP1304" s="89"/>
      <c r="AQ1304" s="89"/>
      <c r="AR1304" s="89"/>
      <c r="AS1304" s="89"/>
      <c r="AT1304" s="89"/>
      <c r="AU1304" s="89"/>
      <c r="AV1304" s="89"/>
      <c r="AW1304" s="89"/>
      <c r="AX1304" s="89"/>
      <c r="AY1304" s="89"/>
      <c r="AZ1304" s="89"/>
      <c r="BA1304" s="89"/>
      <c r="BB1304" s="89"/>
      <c r="BC1304" s="89"/>
      <c r="BD1304" s="89"/>
      <c r="BE1304" s="89"/>
      <c r="BF1304" s="89"/>
      <c r="BG1304" s="89"/>
      <c r="BH1304" s="89"/>
      <c r="BI1304" s="89"/>
      <c r="BJ1304" s="89"/>
    </row>
    <row r="1305" spans="1:62" ht="12.75" x14ac:dyDescent="0.2">
      <c r="A1305" s="89"/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  <c r="S1305" s="89"/>
      <c r="T1305" s="89"/>
      <c r="U1305" s="89"/>
      <c r="V1305" s="89"/>
      <c r="W1305" s="89"/>
      <c r="X1305" s="89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  <c r="AM1305" s="89"/>
      <c r="AN1305" s="89"/>
      <c r="AO1305" s="89"/>
      <c r="AP1305" s="89"/>
      <c r="AQ1305" s="89"/>
      <c r="AR1305" s="89"/>
      <c r="AS1305" s="89"/>
      <c r="AT1305" s="89"/>
      <c r="AU1305" s="89"/>
      <c r="AV1305" s="89"/>
      <c r="AW1305" s="89"/>
      <c r="AX1305" s="89"/>
      <c r="AY1305" s="89"/>
      <c r="AZ1305" s="89"/>
      <c r="BA1305" s="89"/>
      <c r="BB1305" s="89"/>
      <c r="BC1305" s="89"/>
      <c r="BD1305" s="89"/>
      <c r="BE1305" s="89"/>
      <c r="BF1305" s="89"/>
      <c r="BG1305" s="89"/>
      <c r="BH1305" s="89"/>
      <c r="BI1305" s="89"/>
      <c r="BJ1305" s="89"/>
    </row>
    <row r="1306" spans="1:62" ht="12.75" x14ac:dyDescent="0.2">
      <c r="A1306" s="89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  <c r="S1306" s="89"/>
      <c r="T1306" s="89"/>
      <c r="U1306" s="89"/>
      <c r="V1306" s="89"/>
      <c r="W1306" s="89"/>
      <c r="X1306" s="89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  <c r="AM1306" s="89"/>
      <c r="AN1306" s="89"/>
      <c r="AO1306" s="89"/>
      <c r="AP1306" s="89"/>
      <c r="AQ1306" s="89"/>
      <c r="AR1306" s="89"/>
      <c r="AS1306" s="89"/>
      <c r="AT1306" s="89"/>
      <c r="AU1306" s="89"/>
      <c r="AV1306" s="89"/>
      <c r="AW1306" s="89"/>
      <c r="AX1306" s="89"/>
      <c r="AY1306" s="89"/>
      <c r="AZ1306" s="89"/>
      <c r="BA1306" s="89"/>
      <c r="BB1306" s="89"/>
      <c r="BC1306" s="89"/>
      <c r="BD1306" s="89"/>
      <c r="BE1306" s="89"/>
      <c r="BF1306" s="89"/>
      <c r="BG1306" s="89"/>
      <c r="BH1306" s="89"/>
      <c r="BI1306" s="89"/>
      <c r="BJ1306" s="89"/>
    </row>
    <row r="1307" spans="1:62" ht="12.75" x14ac:dyDescent="0.2">
      <c r="A1307" s="89"/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89"/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89"/>
      <c r="AL1307" s="89"/>
      <c r="AM1307" s="89"/>
      <c r="AN1307" s="89"/>
      <c r="AO1307" s="89"/>
      <c r="AP1307" s="89"/>
      <c r="AQ1307" s="89"/>
      <c r="AR1307" s="89"/>
      <c r="AS1307" s="89"/>
      <c r="AT1307" s="89"/>
      <c r="AU1307" s="89"/>
      <c r="AV1307" s="89"/>
      <c r="AW1307" s="89"/>
      <c r="AX1307" s="89"/>
      <c r="AY1307" s="89"/>
      <c r="AZ1307" s="89"/>
      <c r="BA1307" s="89"/>
      <c r="BB1307" s="89"/>
      <c r="BC1307" s="89"/>
      <c r="BD1307" s="89"/>
      <c r="BE1307" s="89"/>
      <c r="BF1307" s="89"/>
      <c r="BG1307" s="89"/>
      <c r="BH1307" s="89"/>
      <c r="BI1307" s="89"/>
      <c r="BJ1307" s="89"/>
    </row>
    <row r="1308" spans="1:62" ht="12.75" x14ac:dyDescent="0.2">
      <c r="A1308" s="89"/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89"/>
      <c r="U1308" s="89"/>
      <c r="V1308" s="89"/>
      <c r="W1308" s="89"/>
      <c r="X1308" s="89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89"/>
      <c r="AL1308" s="89"/>
      <c r="AM1308" s="89"/>
      <c r="AN1308" s="89"/>
      <c r="AO1308" s="89"/>
      <c r="AP1308" s="89"/>
      <c r="AQ1308" s="89"/>
      <c r="AR1308" s="89"/>
      <c r="AS1308" s="89"/>
      <c r="AT1308" s="89"/>
      <c r="AU1308" s="89"/>
      <c r="AV1308" s="89"/>
      <c r="AW1308" s="89"/>
      <c r="AX1308" s="89"/>
      <c r="AY1308" s="89"/>
      <c r="AZ1308" s="89"/>
      <c r="BA1308" s="89"/>
      <c r="BB1308" s="89"/>
      <c r="BC1308" s="89"/>
      <c r="BD1308" s="89"/>
      <c r="BE1308" s="89"/>
      <c r="BF1308" s="89"/>
      <c r="BG1308" s="89"/>
      <c r="BH1308" s="89"/>
      <c r="BI1308" s="89"/>
      <c r="BJ1308" s="89"/>
    </row>
    <row r="1309" spans="1:62" ht="12.75" x14ac:dyDescent="0.2">
      <c r="A1309" s="89"/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  <c r="L1309" s="89"/>
      <c r="M1309" s="89"/>
      <c r="N1309" s="89"/>
      <c r="O1309" s="89"/>
      <c r="P1309" s="89"/>
      <c r="Q1309" s="89"/>
      <c r="R1309" s="89"/>
      <c r="S1309" s="89"/>
      <c r="T1309" s="89"/>
      <c r="U1309" s="89"/>
      <c r="V1309" s="89"/>
      <c r="W1309" s="89"/>
      <c r="X1309" s="89"/>
      <c r="Y1309" s="89"/>
      <c r="Z1309" s="89"/>
      <c r="AA1309" s="89"/>
      <c r="AB1309" s="89"/>
      <c r="AC1309" s="89"/>
      <c r="AD1309" s="89"/>
      <c r="AE1309" s="89"/>
      <c r="AF1309" s="89"/>
      <c r="AG1309" s="89"/>
      <c r="AH1309" s="89"/>
      <c r="AI1309" s="89"/>
      <c r="AJ1309" s="89"/>
      <c r="AK1309" s="89"/>
      <c r="AL1309" s="89"/>
      <c r="AM1309" s="89"/>
      <c r="AN1309" s="89"/>
      <c r="AO1309" s="89"/>
      <c r="AP1309" s="89"/>
      <c r="AQ1309" s="89"/>
      <c r="AR1309" s="89"/>
      <c r="AS1309" s="89"/>
      <c r="AT1309" s="89"/>
      <c r="AU1309" s="89"/>
      <c r="AV1309" s="89"/>
      <c r="AW1309" s="89"/>
      <c r="AX1309" s="89"/>
      <c r="AY1309" s="89"/>
      <c r="AZ1309" s="89"/>
      <c r="BA1309" s="89"/>
      <c r="BB1309" s="89"/>
      <c r="BC1309" s="89"/>
      <c r="BD1309" s="89"/>
      <c r="BE1309" s="89"/>
      <c r="BF1309" s="89"/>
      <c r="BG1309" s="89"/>
      <c r="BH1309" s="89"/>
      <c r="BI1309" s="89"/>
      <c r="BJ1309" s="89"/>
    </row>
    <row r="1310" spans="1:62" ht="12.75" x14ac:dyDescent="0.2">
      <c r="A1310" s="89"/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  <c r="L1310" s="89"/>
      <c r="M1310" s="89"/>
      <c r="N1310" s="89"/>
      <c r="O1310" s="89"/>
      <c r="P1310" s="89"/>
      <c r="Q1310" s="89"/>
      <c r="R1310" s="89"/>
      <c r="S1310" s="89"/>
      <c r="T1310" s="89"/>
      <c r="U1310" s="89"/>
      <c r="V1310" s="89"/>
      <c r="W1310" s="89"/>
      <c r="X1310" s="89"/>
      <c r="Y1310" s="89"/>
      <c r="Z1310" s="89"/>
      <c r="AA1310" s="89"/>
      <c r="AB1310" s="89"/>
      <c r="AC1310" s="89"/>
      <c r="AD1310" s="89"/>
      <c r="AE1310" s="89"/>
      <c r="AF1310" s="89"/>
      <c r="AG1310" s="89"/>
      <c r="AH1310" s="89"/>
      <c r="AI1310" s="89"/>
      <c r="AJ1310" s="89"/>
      <c r="AK1310" s="89"/>
      <c r="AL1310" s="89"/>
      <c r="AM1310" s="89"/>
      <c r="AN1310" s="89"/>
      <c r="AO1310" s="89"/>
      <c r="AP1310" s="89"/>
      <c r="AQ1310" s="89"/>
      <c r="AR1310" s="89"/>
      <c r="AS1310" s="89"/>
      <c r="AT1310" s="89"/>
      <c r="AU1310" s="89"/>
      <c r="AV1310" s="89"/>
      <c r="AW1310" s="89"/>
      <c r="AX1310" s="89"/>
      <c r="AY1310" s="89"/>
      <c r="AZ1310" s="89"/>
      <c r="BA1310" s="89"/>
      <c r="BB1310" s="89"/>
      <c r="BC1310" s="89"/>
      <c r="BD1310" s="89"/>
      <c r="BE1310" s="89"/>
      <c r="BF1310" s="89"/>
      <c r="BG1310" s="89"/>
      <c r="BH1310" s="89"/>
      <c r="BI1310" s="89"/>
      <c r="BJ1310" s="89"/>
    </row>
    <row r="1311" spans="1:62" ht="12.75" x14ac:dyDescent="0.2">
      <c r="A1311" s="89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  <c r="S1311" s="89"/>
      <c r="T1311" s="89"/>
      <c r="U1311" s="89"/>
      <c r="V1311" s="89"/>
      <c r="W1311" s="89"/>
      <c r="X1311" s="89"/>
      <c r="Y1311" s="89"/>
      <c r="Z1311" s="89"/>
      <c r="AA1311" s="89"/>
      <c r="AB1311" s="89"/>
      <c r="AC1311" s="89"/>
      <c r="AD1311" s="89"/>
      <c r="AE1311" s="89"/>
      <c r="AF1311" s="89"/>
      <c r="AG1311" s="89"/>
      <c r="AH1311" s="89"/>
      <c r="AI1311" s="89"/>
      <c r="AJ1311" s="89"/>
      <c r="AK1311" s="89"/>
      <c r="AL1311" s="89"/>
      <c r="AM1311" s="89"/>
      <c r="AN1311" s="89"/>
      <c r="AO1311" s="89"/>
      <c r="AP1311" s="89"/>
      <c r="AQ1311" s="89"/>
      <c r="AR1311" s="89"/>
      <c r="AS1311" s="89"/>
      <c r="AT1311" s="89"/>
      <c r="AU1311" s="89"/>
      <c r="AV1311" s="89"/>
      <c r="AW1311" s="89"/>
      <c r="AX1311" s="89"/>
      <c r="AY1311" s="89"/>
      <c r="AZ1311" s="89"/>
      <c r="BA1311" s="89"/>
      <c r="BB1311" s="89"/>
      <c r="BC1311" s="89"/>
      <c r="BD1311" s="89"/>
      <c r="BE1311" s="89"/>
      <c r="BF1311" s="89"/>
      <c r="BG1311" s="89"/>
      <c r="BH1311" s="89"/>
      <c r="BI1311" s="89"/>
      <c r="BJ1311" s="89"/>
    </row>
    <row r="1312" spans="1:62" ht="12.75" x14ac:dyDescent="0.2">
      <c r="A1312" s="89"/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89"/>
      <c r="P1312" s="89"/>
      <c r="Q1312" s="89"/>
      <c r="R1312" s="89"/>
      <c r="S1312" s="89"/>
      <c r="T1312" s="89"/>
      <c r="U1312" s="89"/>
      <c r="V1312" s="89"/>
      <c r="W1312" s="89"/>
      <c r="X1312" s="89"/>
      <c r="Y1312" s="89"/>
      <c r="Z1312" s="89"/>
      <c r="AA1312" s="89"/>
      <c r="AB1312" s="89"/>
      <c r="AC1312" s="89"/>
      <c r="AD1312" s="89"/>
      <c r="AE1312" s="89"/>
      <c r="AF1312" s="89"/>
      <c r="AG1312" s="89"/>
      <c r="AH1312" s="89"/>
      <c r="AI1312" s="89"/>
      <c r="AJ1312" s="89"/>
      <c r="AK1312" s="89"/>
      <c r="AL1312" s="89"/>
      <c r="AM1312" s="89"/>
      <c r="AN1312" s="89"/>
      <c r="AO1312" s="89"/>
      <c r="AP1312" s="89"/>
      <c r="AQ1312" s="89"/>
      <c r="AR1312" s="89"/>
      <c r="AS1312" s="89"/>
      <c r="AT1312" s="89"/>
      <c r="AU1312" s="89"/>
      <c r="AV1312" s="89"/>
      <c r="AW1312" s="89"/>
      <c r="AX1312" s="89"/>
      <c r="AY1312" s="89"/>
      <c r="AZ1312" s="89"/>
      <c r="BA1312" s="89"/>
      <c r="BB1312" s="89"/>
      <c r="BC1312" s="89"/>
      <c r="BD1312" s="89"/>
      <c r="BE1312" s="89"/>
      <c r="BF1312" s="89"/>
      <c r="BG1312" s="89"/>
      <c r="BH1312" s="89"/>
      <c r="BI1312" s="89"/>
      <c r="BJ1312" s="89"/>
    </row>
    <row r="1313" spans="1:62" ht="12.75" x14ac:dyDescent="0.2">
      <c r="A1313" s="89"/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89"/>
      <c r="U1313" s="89"/>
      <c r="V1313" s="89"/>
      <c r="W1313" s="89"/>
      <c r="X1313" s="89"/>
      <c r="Y1313" s="89"/>
      <c r="Z1313" s="89"/>
      <c r="AA1313" s="89"/>
      <c r="AB1313" s="89"/>
      <c r="AC1313" s="89"/>
      <c r="AD1313" s="89"/>
      <c r="AE1313" s="89"/>
      <c r="AF1313" s="89"/>
      <c r="AG1313" s="89"/>
      <c r="AH1313" s="89"/>
      <c r="AI1313" s="89"/>
      <c r="AJ1313" s="89"/>
      <c r="AK1313" s="89"/>
      <c r="AL1313" s="89"/>
      <c r="AM1313" s="89"/>
      <c r="AN1313" s="89"/>
      <c r="AO1313" s="89"/>
      <c r="AP1313" s="89"/>
      <c r="AQ1313" s="89"/>
      <c r="AR1313" s="89"/>
      <c r="AS1313" s="89"/>
      <c r="AT1313" s="89"/>
      <c r="AU1313" s="89"/>
      <c r="AV1313" s="89"/>
      <c r="AW1313" s="89"/>
      <c r="AX1313" s="89"/>
      <c r="AY1313" s="89"/>
      <c r="AZ1313" s="89"/>
      <c r="BA1313" s="89"/>
      <c r="BB1313" s="89"/>
      <c r="BC1313" s="89"/>
      <c r="BD1313" s="89"/>
      <c r="BE1313" s="89"/>
      <c r="BF1313" s="89"/>
      <c r="BG1313" s="89"/>
      <c r="BH1313" s="89"/>
      <c r="BI1313" s="89"/>
      <c r="BJ1313" s="89"/>
    </row>
    <row r="1314" spans="1:62" ht="12.75" x14ac:dyDescent="0.2">
      <c r="A1314" s="89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  <c r="S1314" s="89"/>
      <c r="T1314" s="89"/>
      <c r="U1314" s="89"/>
      <c r="V1314" s="89"/>
      <c r="W1314" s="89"/>
      <c r="X1314" s="89"/>
      <c r="Y1314" s="89"/>
      <c r="Z1314" s="89"/>
      <c r="AA1314" s="89"/>
      <c r="AB1314" s="89"/>
      <c r="AC1314" s="89"/>
      <c r="AD1314" s="89"/>
      <c r="AE1314" s="89"/>
      <c r="AF1314" s="89"/>
      <c r="AG1314" s="89"/>
      <c r="AH1314" s="89"/>
      <c r="AI1314" s="89"/>
      <c r="AJ1314" s="89"/>
      <c r="AK1314" s="89"/>
      <c r="AL1314" s="89"/>
      <c r="AM1314" s="89"/>
      <c r="AN1314" s="89"/>
      <c r="AO1314" s="89"/>
      <c r="AP1314" s="89"/>
      <c r="AQ1314" s="89"/>
      <c r="AR1314" s="89"/>
      <c r="AS1314" s="89"/>
      <c r="AT1314" s="89"/>
      <c r="AU1314" s="89"/>
      <c r="AV1314" s="89"/>
      <c r="AW1314" s="89"/>
      <c r="AX1314" s="89"/>
      <c r="AY1314" s="89"/>
      <c r="AZ1314" s="89"/>
      <c r="BA1314" s="89"/>
      <c r="BB1314" s="89"/>
      <c r="BC1314" s="89"/>
      <c r="BD1314" s="89"/>
      <c r="BE1314" s="89"/>
      <c r="BF1314" s="89"/>
      <c r="BG1314" s="89"/>
      <c r="BH1314" s="89"/>
      <c r="BI1314" s="89"/>
      <c r="BJ1314" s="89"/>
    </row>
    <row r="1315" spans="1:62" ht="12.75" x14ac:dyDescent="0.2">
      <c r="A1315" s="89"/>
      <c r="B1315" s="89"/>
      <c r="C1315" s="89"/>
      <c r="D1315" s="89"/>
      <c r="E1315" s="89"/>
      <c r="F1315" s="89"/>
      <c r="G1315" s="89"/>
      <c r="H1315" s="89"/>
      <c r="I1315" s="89"/>
      <c r="J1315" s="89"/>
      <c r="K1315" s="89"/>
      <c r="L1315" s="89"/>
      <c r="M1315" s="89"/>
      <c r="N1315" s="89"/>
      <c r="O1315" s="89"/>
      <c r="P1315" s="89"/>
      <c r="Q1315" s="89"/>
      <c r="R1315" s="89"/>
      <c r="S1315" s="89"/>
      <c r="T1315" s="89"/>
      <c r="U1315" s="89"/>
      <c r="V1315" s="89"/>
      <c r="W1315" s="89"/>
      <c r="X1315" s="89"/>
      <c r="Y1315" s="89"/>
      <c r="Z1315" s="89"/>
      <c r="AA1315" s="89"/>
      <c r="AB1315" s="89"/>
      <c r="AC1315" s="89"/>
      <c r="AD1315" s="89"/>
      <c r="AE1315" s="89"/>
      <c r="AF1315" s="89"/>
      <c r="AG1315" s="89"/>
      <c r="AH1315" s="89"/>
      <c r="AI1315" s="89"/>
      <c r="AJ1315" s="89"/>
      <c r="AK1315" s="89"/>
      <c r="AL1315" s="89"/>
      <c r="AM1315" s="89"/>
      <c r="AN1315" s="89"/>
      <c r="AO1315" s="89"/>
      <c r="AP1315" s="89"/>
      <c r="AQ1315" s="89"/>
      <c r="AR1315" s="89"/>
      <c r="AS1315" s="89"/>
      <c r="AT1315" s="89"/>
      <c r="AU1315" s="89"/>
      <c r="AV1315" s="89"/>
      <c r="AW1315" s="89"/>
      <c r="AX1315" s="89"/>
      <c r="AY1315" s="89"/>
      <c r="AZ1315" s="89"/>
      <c r="BA1315" s="89"/>
      <c r="BB1315" s="89"/>
      <c r="BC1315" s="89"/>
      <c r="BD1315" s="89"/>
      <c r="BE1315" s="89"/>
      <c r="BF1315" s="89"/>
      <c r="BG1315" s="89"/>
      <c r="BH1315" s="89"/>
      <c r="BI1315" s="89"/>
      <c r="BJ1315" s="89"/>
    </row>
    <row r="1316" spans="1:62" ht="12.75" x14ac:dyDescent="0.2">
      <c r="A1316" s="89"/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  <c r="L1316" s="89"/>
      <c r="M1316" s="89"/>
      <c r="N1316" s="89"/>
      <c r="O1316" s="89"/>
      <c r="P1316" s="89"/>
      <c r="Q1316" s="89"/>
      <c r="R1316" s="89"/>
      <c r="S1316" s="89"/>
      <c r="T1316" s="89"/>
      <c r="U1316" s="89"/>
      <c r="V1316" s="89"/>
      <c r="W1316" s="89"/>
      <c r="X1316" s="89"/>
      <c r="Y1316" s="89"/>
      <c r="Z1316" s="89"/>
      <c r="AA1316" s="89"/>
      <c r="AB1316" s="89"/>
      <c r="AC1316" s="89"/>
      <c r="AD1316" s="89"/>
      <c r="AE1316" s="89"/>
      <c r="AF1316" s="89"/>
      <c r="AG1316" s="89"/>
      <c r="AH1316" s="89"/>
      <c r="AI1316" s="89"/>
      <c r="AJ1316" s="89"/>
      <c r="AK1316" s="89"/>
      <c r="AL1316" s="89"/>
      <c r="AM1316" s="89"/>
      <c r="AN1316" s="89"/>
      <c r="AO1316" s="89"/>
      <c r="AP1316" s="89"/>
      <c r="AQ1316" s="89"/>
      <c r="AR1316" s="89"/>
      <c r="AS1316" s="89"/>
      <c r="AT1316" s="89"/>
      <c r="AU1316" s="89"/>
      <c r="AV1316" s="89"/>
      <c r="AW1316" s="89"/>
      <c r="AX1316" s="89"/>
      <c r="AY1316" s="89"/>
      <c r="AZ1316" s="89"/>
      <c r="BA1316" s="89"/>
      <c r="BB1316" s="89"/>
      <c r="BC1316" s="89"/>
      <c r="BD1316" s="89"/>
      <c r="BE1316" s="89"/>
      <c r="BF1316" s="89"/>
      <c r="BG1316" s="89"/>
      <c r="BH1316" s="89"/>
      <c r="BI1316" s="89"/>
      <c r="BJ1316" s="89"/>
    </row>
    <row r="1317" spans="1:62" ht="12.75" x14ac:dyDescent="0.2">
      <c r="A1317" s="89"/>
      <c r="B1317" s="89"/>
      <c r="C1317" s="89"/>
      <c r="D1317" s="89"/>
      <c r="E1317" s="89"/>
      <c r="F1317" s="89"/>
      <c r="G1317" s="89"/>
      <c r="H1317" s="89"/>
      <c r="I1317" s="89"/>
      <c r="J1317" s="89"/>
      <c r="K1317" s="89"/>
      <c r="L1317" s="89"/>
      <c r="M1317" s="89"/>
      <c r="N1317" s="89"/>
      <c r="O1317" s="89"/>
      <c r="P1317" s="89"/>
      <c r="Q1317" s="89"/>
      <c r="R1317" s="89"/>
      <c r="S1317" s="89"/>
      <c r="T1317" s="89"/>
      <c r="U1317" s="89"/>
      <c r="V1317" s="89"/>
      <c r="W1317" s="89"/>
      <c r="X1317" s="89"/>
      <c r="Y1317" s="89"/>
      <c r="Z1317" s="89"/>
      <c r="AA1317" s="89"/>
      <c r="AB1317" s="89"/>
      <c r="AC1317" s="89"/>
      <c r="AD1317" s="89"/>
      <c r="AE1317" s="89"/>
      <c r="AF1317" s="89"/>
      <c r="AG1317" s="89"/>
      <c r="AH1317" s="89"/>
      <c r="AI1317" s="89"/>
      <c r="AJ1317" s="89"/>
      <c r="AK1317" s="89"/>
      <c r="AL1317" s="89"/>
      <c r="AM1317" s="89"/>
      <c r="AN1317" s="89"/>
      <c r="AO1317" s="89"/>
      <c r="AP1317" s="89"/>
      <c r="AQ1317" s="89"/>
      <c r="AR1317" s="89"/>
      <c r="AS1317" s="89"/>
      <c r="AT1317" s="89"/>
      <c r="AU1317" s="89"/>
      <c r="AV1317" s="89"/>
      <c r="AW1317" s="89"/>
      <c r="AX1317" s="89"/>
      <c r="AY1317" s="89"/>
      <c r="AZ1317" s="89"/>
      <c r="BA1317" s="89"/>
      <c r="BB1317" s="89"/>
      <c r="BC1317" s="89"/>
      <c r="BD1317" s="89"/>
      <c r="BE1317" s="89"/>
      <c r="BF1317" s="89"/>
      <c r="BG1317" s="89"/>
      <c r="BH1317" s="89"/>
      <c r="BI1317" s="89"/>
      <c r="BJ1317" s="89"/>
    </row>
    <row r="1318" spans="1:62" ht="12.75" x14ac:dyDescent="0.2">
      <c r="A1318" s="89"/>
      <c r="B1318" s="89"/>
      <c r="C1318" s="89"/>
      <c r="D1318" s="89"/>
      <c r="E1318" s="89"/>
      <c r="F1318" s="89"/>
      <c r="G1318" s="89"/>
      <c r="H1318" s="89"/>
      <c r="I1318" s="89"/>
      <c r="J1318" s="89"/>
      <c r="K1318" s="89"/>
      <c r="L1318" s="89"/>
      <c r="M1318" s="89"/>
      <c r="N1318" s="89"/>
      <c r="O1318" s="89"/>
      <c r="P1318" s="89"/>
      <c r="Q1318" s="89"/>
      <c r="R1318" s="89"/>
      <c r="S1318" s="89"/>
      <c r="T1318" s="89"/>
      <c r="U1318" s="89"/>
      <c r="V1318" s="89"/>
      <c r="W1318" s="89"/>
      <c r="X1318" s="89"/>
      <c r="Y1318" s="89"/>
      <c r="Z1318" s="89"/>
      <c r="AA1318" s="89"/>
      <c r="AB1318" s="89"/>
      <c r="AC1318" s="89"/>
      <c r="AD1318" s="89"/>
      <c r="AE1318" s="89"/>
      <c r="AF1318" s="89"/>
      <c r="AG1318" s="89"/>
      <c r="AH1318" s="89"/>
      <c r="AI1318" s="89"/>
      <c r="AJ1318" s="89"/>
      <c r="AK1318" s="89"/>
      <c r="AL1318" s="89"/>
      <c r="AM1318" s="89"/>
      <c r="AN1318" s="89"/>
      <c r="AO1318" s="89"/>
      <c r="AP1318" s="89"/>
      <c r="AQ1318" s="89"/>
      <c r="AR1318" s="89"/>
      <c r="AS1318" s="89"/>
      <c r="AT1318" s="89"/>
      <c r="AU1318" s="89"/>
      <c r="AV1318" s="89"/>
      <c r="AW1318" s="89"/>
      <c r="AX1318" s="89"/>
      <c r="AY1318" s="89"/>
      <c r="AZ1318" s="89"/>
      <c r="BA1318" s="89"/>
      <c r="BB1318" s="89"/>
      <c r="BC1318" s="89"/>
      <c r="BD1318" s="89"/>
      <c r="BE1318" s="89"/>
      <c r="BF1318" s="89"/>
      <c r="BG1318" s="89"/>
      <c r="BH1318" s="89"/>
      <c r="BI1318" s="89"/>
      <c r="BJ1318" s="89"/>
    </row>
    <row r="1319" spans="1:62" ht="12.75" x14ac:dyDescent="0.2">
      <c r="A1319" s="89"/>
      <c r="B1319" s="89"/>
      <c r="C1319" s="89"/>
      <c r="D1319" s="89"/>
      <c r="E1319" s="89"/>
      <c r="F1319" s="89"/>
      <c r="G1319" s="89"/>
      <c r="H1319" s="89"/>
      <c r="I1319" s="89"/>
      <c r="J1319" s="89"/>
      <c r="K1319" s="89"/>
      <c r="L1319" s="89"/>
      <c r="M1319" s="89"/>
      <c r="N1319" s="89"/>
      <c r="O1319" s="89"/>
      <c r="P1319" s="89"/>
      <c r="Q1319" s="89"/>
      <c r="R1319" s="89"/>
      <c r="S1319" s="89"/>
      <c r="T1319" s="89"/>
      <c r="U1319" s="89"/>
      <c r="V1319" s="89"/>
      <c r="W1319" s="89"/>
      <c r="X1319" s="89"/>
      <c r="Y1319" s="89"/>
      <c r="Z1319" s="89"/>
      <c r="AA1319" s="89"/>
      <c r="AB1319" s="89"/>
      <c r="AC1319" s="89"/>
      <c r="AD1319" s="89"/>
      <c r="AE1319" s="89"/>
      <c r="AF1319" s="89"/>
      <c r="AG1319" s="89"/>
      <c r="AH1319" s="89"/>
      <c r="AI1319" s="89"/>
      <c r="AJ1319" s="89"/>
      <c r="AK1319" s="89"/>
      <c r="AL1319" s="89"/>
      <c r="AM1319" s="89"/>
      <c r="AN1319" s="89"/>
      <c r="AO1319" s="89"/>
      <c r="AP1319" s="89"/>
      <c r="AQ1319" s="89"/>
      <c r="AR1319" s="89"/>
      <c r="AS1319" s="89"/>
      <c r="AT1319" s="89"/>
      <c r="AU1319" s="89"/>
      <c r="AV1319" s="89"/>
      <c r="AW1319" s="89"/>
      <c r="AX1319" s="89"/>
      <c r="AY1319" s="89"/>
      <c r="AZ1319" s="89"/>
      <c r="BA1319" s="89"/>
      <c r="BB1319" s="89"/>
      <c r="BC1319" s="89"/>
      <c r="BD1319" s="89"/>
      <c r="BE1319" s="89"/>
      <c r="BF1319" s="89"/>
      <c r="BG1319" s="89"/>
      <c r="BH1319" s="89"/>
      <c r="BI1319" s="89"/>
      <c r="BJ1319" s="89"/>
    </row>
    <row r="1320" spans="1:62" ht="12.75" x14ac:dyDescent="0.2">
      <c r="A1320" s="89"/>
      <c r="B1320" s="89"/>
      <c r="C1320" s="89"/>
      <c r="D1320" s="89"/>
      <c r="E1320" s="89"/>
      <c r="F1320" s="89"/>
      <c r="G1320" s="89"/>
      <c r="H1320" s="89"/>
      <c r="I1320" s="89"/>
      <c r="J1320" s="89"/>
      <c r="K1320" s="89"/>
      <c r="L1320" s="89"/>
      <c r="M1320" s="89"/>
      <c r="N1320" s="89"/>
      <c r="O1320" s="89"/>
      <c r="P1320" s="89"/>
      <c r="Q1320" s="89"/>
      <c r="R1320" s="89"/>
      <c r="S1320" s="89"/>
      <c r="T1320" s="89"/>
      <c r="U1320" s="89"/>
      <c r="V1320" s="89"/>
      <c r="W1320" s="89"/>
      <c r="X1320" s="89"/>
      <c r="Y1320" s="89"/>
      <c r="Z1320" s="89"/>
      <c r="AA1320" s="89"/>
      <c r="AB1320" s="89"/>
      <c r="AC1320" s="89"/>
      <c r="AD1320" s="89"/>
      <c r="AE1320" s="89"/>
      <c r="AF1320" s="89"/>
      <c r="AG1320" s="89"/>
      <c r="AH1320" s="89"/>
      <c r="AI1320" s="89"/>
      <c r="AJ1320" s="89"/>
      <c r="AK1320" s="89"/>
      <c r="AL1320" s="89"/>
      <c r="AM1320" s="89"/>
      <c r="AN1320" s="89"/>
      <c r="AO1320" s="89"/>
      <c r="AP1320" s="89"/>
      <c r="AQ1320" s="89"/>
      <c r="AR1320" s="89"/>
      <c r="AS1320" s="89"/>
      <c r="AT1320" s="89"/>
      <c r="AU1320" s="89"/>
      <c r="AV1320" s="89"/>
      <c r="AW1320" s="89"/>
      <c r="AX1320" s="89"/>
      <c r="AY1320" s="89"/>
      <c r="AZ1320" s="89"/>
      <c r="BA1320" s="89"/>
      <c r="BB1320" s="89"/>
      <c r="BC1320" s="89"/>
      <c r="BD1320" s="89"/>
      <c r="BE1320" s="89"/>
      <c r="BF1320" s="89"/>
      <c r="BG1320" s="89"/>
      <c r="BH1320" s="89"/>
      <c r="BI1320" s="89"/>
      <c r="BJ1320" s="89"/>
    </row>
    <row r="1321" spans="1:62" ht="12.75" x14ac:dyDescent="0.2">
      <c r="A1321" s="89"/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  <c r="L1321" s="89"/>
      <c r="M1321" s="89"/>
      <c r="N1321" s="89"/>
      <c r="O1321" s="89"/>
      <c r="P1321" s="89"/>
      <c r="Q1321" s="89"/>
      <c r="R1321" s="89"/>
      <c r="S1321" s="89"/>
      <c r="T1321" s="89"/>
      <c r="U1321" s="89"/>
      <c r="V1321" s="89"/>
      <c r="W1321" s="89"/>
      <c r="X1321" s="89"/>
      <c r="Y1321" s="89"/>
      <c r="Z1321" s="89"/>
      <c r="AA1321" s="89"/>
      <c r="AB1321" s="89"/>
      <c r="AC1321" s="89"/>
      <c r="AD1321" s="89"/>
      <c r="AE1321" s="89"/>
      <c r="AF1321" s="89"/>
      <c r="AG1321" s="89"/>
      <c r="AH1321" s="89"/>
      <c r="AI1321" s="89"/>
      <c r="AJ1321" s="89"/>
      <c r="AK1321" s="89"/>
      <c r="AL1321" s="89"/>
      <c r="AM1321" s="89"/>
      <c r="AN1321" s="89"/>
      <c r="AO1321" s="89"/>
      <c r="AP1321" s="89"/>
      <c r="AQ1321" s="89"/>
      <c r="AR1321" s="89"/>
      <c r="AS1321" s="89"/>
      <c r="AT1321" s="89"/>
      <c r="AU1321" s="89"/>
      <c r="AV1321" s="89"/>
      <c r="AW1321" s="89"/>
      <c r="AX1321" s="89"/>
      <c r="AY1321" s="89"/>
      <c r="AZ1321" s="89"/>
      <c r="BA1321" s="89"/>
      <c r="BB1321" s="89"/>
      <c r="BC1321" s="89"/>
      <c r="BD1321" s="89"/>
      <c r="BE1321" s="89"/>
      <c r="BF1321" s="89"/>
      <c r="BG1321" s="89"/>
      <c r="BH1321" s="89"/>
      <c r="BI1321" s="89"/>
      <c r="BJ1321" s="89"/>
    </row>
    <row r="1322" spans="1:62" ht="12.75" x14ac:dyDescent="0.2">
      <c r="A1322" s="89"/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  <c r="L1322" s="89"/>
      <c r="M1322" s="89"/>
      <c r="N1322" s="89"/>
      <c r="O1322" s="89"/>
      <c r="P1322" s="89"/>
      <c r="Q1322" s="89"/>
      <c r="R1322" s="89"/>
      <c r="S1322" s="89"/>
      <c r="T1322" s="89"/>
      <c r="U1322" s="89"/>
      <c r="V1322" s="89"/>
      <c r="W1322" s="89"/>
      <c r="X1322" s="89"/>
      <c r="Y1322" s="89"/>
      <c r="Z1322" s="89"/>
      <c r="AA1322" s="89"/>
      <c r="AB1322" s="89"/>
      <c r="AC1322" s="89"/>
      <c r="AD1322" s="89"/>
      <c r="AE1322" s="89"/>
      <c r="AF1322" s="89"/>
      <c r="AG1322" s="89"/>
      <c r="AH1322" s="89"/>
      <c r="AI1322" s="89"/>
      <c r="AJ1322" s="89"/>
      <c r="AK1322" s="89"/>
      <c r="AL1322" s="89"/>
      <c r="AM1322" s="89"/>
      <c r="AN1322" s="89"/>
      <c r="AO1322" s="89"/>
      <c r="AP1322" s="89"/>
      <c r="AQ1322" s="89"/>
      <c r="AR1322" s="89"/>
      <c r="AS1322" s="89"/>
      <c r="AT1322" s="89"/>
      <c r="AU1322" s="89"/>
      <c r="AV1322" s="89"/>
      <c r="AW1322" s="89"/>
      <c r="AX1322" s="89"/>
      <c r="AY1322" s="89"/>
      <c r="AZ1322" s="89"/>
      <c r="BA1322" s="89"/>
      <c r="BB1322" s="89"/>
      <c r="BC1322" s="89"/>
      <c r="BD1322" s="89"/>
      <c r="BE1322" s="89"/>
      <c r="BF1322" s="89"/>
      <c r="BG1322" s="89"/>
      <c r="BH1322" s="89"/>
      <c r="BI1322" s="89"/>
      <c r="BJ1322" s="89"/>
    </row>
    <row r="1323" spans="1:62" ht="12.75" x14ac:dyDescent="0.2">
      <c r="A1323" s="89"/>
      <c r="B1323" s="89"/>
      <c r="C1323" s="89"/>
      <c r="D1323" s="89"/>
      <c r="E1323" s="89"/>
      <c r="F1323" s="89"/>
      <c r="G1323" s="89"/>
      <c r="H1323" s="89"/>
      <c r="I1323" s="89"/>
      <c r="J1323" s="89"/>
      <c r="K1323" s="89"/>
      <c r="L1323" s="89"/>
      <c r="M1323" s="89"/>
      <c r="N1323" s="89"/>
      <c r="O1323" s="89"/>
      <c r="P1323" s="89"/>
      <c r="Q1323" s="89"/>
      <c r="R1323" s="89"/>
      <c r="S1323" s="89"/>
      <c r="T1323" s="89"/>
      <c r="U1323" s="89"/>
      <c r="V1323" s="89"/>
      <c r="W1323" s="89"/>
      <c r="X1323" s="89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  <c r="AM1323" s="89"/>
      <c r="AN1323" s="89"/>
      <c r="AO1323" s="89"/>
      <c r="AP1323" s="89"/>
      <c r="AQ1323" s="89"/>
      <c r="AR1323" s="89"/>
      <c r="AS1323" s="89"/>
      <c r="AT1323" s="89"/>
      <c r="AU1323" s="89"/>
      <c r="AV1323" s="89"/>
      <c r="AW1323" s="89"/>
      <c r="AX1323" s="89"/>
      <c r="AY1323" s="89"/>
      <c r="AZ1323" s="89"/>
      <c r="BA1323" s="89"/>
      <c r="BB1323" s="89"/>
      <c r="BC1323" s="89"/>
      <c r="BD1323" s="89"/>
      <c r="BE1323" s="89"/>
      <c r="BF1323" s="89"/>
      <c r="BG1323" s="89"/>
      <c r="BH1323" s="89"/>
      <c r="BI1323" s="89"/>
      <c r="BJ1323" s="89"/>
    </row>
    <row r="1324" spans="1:62" ht="12.75" x14ac:dyDescent="0.2">
      <c r="A1324" s="89"/>
      <c r="B1324" s="89"/>
      <c r="C1324" s="89"/>
      <c r="D1324" s="89"/>
      <c r="E1324" s="89"/>
      <c r="F1324" s="89"/>
      <c r="G1324" s="89"/>
      <c r="H1324" s="89"/>
      <c r="I1324" s="89"/>
      <c r="J1324" s="89"/>
      <c r="K1324" s="89"/>
      <c r="L1324" s="89"/>
      <c r="M1324" s="89"/>
      <c r="N1324" s="89"/>
      <c r="O1324" s="89"/>
      <c r="P1324" s="89"/>
      <c r="Q1324" s="89"/>
      <c r="R1324" s="89"/>
      <c r="S1324" s="89"/>
      <c r="T1324" s="89"/>
      <c r="U1324" s="89"/>
      <c r="V1324" s="89"/>
      <c r="W1324" s="89"/>
      <c r="X1324" s="89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  <c r="AM1324" s="89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89"/>
      <c r="AX1324" s="89"/>
      <c r="AY1324" s="89"/>
      <c r="AZ1324" s="89"/>
      <c r="BA1324" s="89"/>
      <c r="BB1324" s="89"/>
      <c r="BC1324" s="89"/>
      <c r="BD1324" s="89"/>
      <c r="BE1324" s="89"/>
      <c r="BF1324" s="89"/>
      <c r="BG1324" s="89"/>
      <c r="BH1324" s="89"/>
      <c r="BI1324" s="89"/>
      <c r="BJ1324" s="89"/>
    </row>
    <row r="1325" spans="1:62" ht="12.75" x14ac:dyDescent="0.2">
      <c r="A1325" s="89"/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  <c r="L1325" s="89"/>
      <c r="M1325" s="89"/>
      <c r="N1325" s="89"/>
      <c r="O1325" s="89"/>
      <c r="P1325" s="89"/>
      <c r="Q1325" s="89"/>
      <c r="R1325" s="89"/>
      <c r="S1325" s="89"/>
      <c r="T1325" s="89"/>
      <c r="U1325" s="89"/>
      <c r="V1325" s="89"/>
      <c r="W1325" s="89"/>
      <c r="X1325" s="89"/>
      <c r="Y1325" s="89"/>
      <c r="Z1325" s="89"/>
      <c r="AA1325" s="89"/>
      <c r="AB1325" s="89"/>
      <c r="AC1325" s="89"/>
      <c r="AD1325" s="89"/>
      <c r="AE1325" s="89"/>
      <c r="AF1325" s="89"/>
      <c r="AG1325" s="89"/>
      <c r="AH1325" s="89"/>
      <c r="AI1325" s="89"/>
      <c r="AJ1325" s="89"/>
      <c r="AK1325" s="89"/>
      <c r="AL1325" s="89"/>
      <c r="AM1325" s="89"/>
      <c r="AN1325" s="89"/>
      <c r="AO1325" s="89"/>
      <c r="AP1325" s="89"/>
      <c r="AQ1325" s="89"/>
      <c r="AR1325" s="89"/>
      <c r="AS1325" s="89"/>
      <c r="AT1325" s="89"/>
      <c r="AU1325" s="89"/>
      <c r="AV1325" s="89"/>
      <c r="AW1325" s="89"/>
      <c r="AX1325" s="89"/>
      <c r="AY1325" s="89"/>
      <c r="AZ1325" s="89"/>
      <c r="BA1325" s="89"/>
      <c r="BB1325" s="89"/>
      <c r="BC1325" s="89"/>
      <c r="BD1325" s="89"/>
      <c r="BE1325" s="89"/>
      <c r="BF1325" s="89"/>
      <c r="BG1325" s="89"/>
      <c r="BH1325" s="89"/>
      <c r="BI1325" s="89"/>
      <c r="BJ1325" s="89"/>
    </row>
    <row r="1326" spans="1:62" ht="12.75" x14ac:dyDescent="0.2">
      <c r="A1326" s="89"/>
      <c r="B1326" s="89"/>
      <c r="C1326" s="89"/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  <c r="S1326" s="89"/>
      <c r="T1326" s="89"/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  <c r="AM1326" s="89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89"/>
      <c r="AX1326" s="89"/>
      <c r="AY1326" s="89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</row>
    <row r="1327" spans="1:62" ht="12.75" x14ac:dyDescent="0.2">
      <c r="A1327" s="89"/>
      <c r="B1327" s="89"/>
      <c r="C1327" s="89"/>
      <c r="D1327" s="89"/>
      <c r="E1327" s="89"/>
      <c r="F1327" s="89"/>
      <c r="G1327" s="89"/>
      <c r="H1327" s="89"/>
      <c r="I1327" s="89"/>
      <c r="J1327" s="89"/>
      <c r="K1327" s="89"/>
      <c r="L1327" s="89"/>
      <c r="M1327" s="89"/>
      <c r="N1327" s="89"/>
      <c r="O1327" s="89"/>
      <c r="P1327" s="89"/>
      <c r="Q1327" s="89"/>
      <c r="R1327" s="89"/>
      <c r="S1327" s="89"/>
      <c r="T1327" s="89"/>
      <c r="U1327" s="89"/>
      <c r="V1327" s="89"/>
      <c r="W1327" s="89"/>
      <c r="X1327" s="89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  <c r="AM1327" s="89"/>
      <c r="AN1327" s="89"/>
      <c r="AO1327" s="89"/>
      <c r="AP1327" s="89"/>
      <c r="AQ1327" s="89"/>
      <c r="AR1327" s="89"/>
      <c r="AS1327" s="89"/>
      <c r="AT1327" s="89"/>
      <c r="AU1327" s="89"/>
      <c r="AV1327" s="89"/>
      <c r="AW1327" s="89"/>
      <c r="AX1327" s="89"/>
      <c r="AY1327" s="89"/>
      <c r="AZ1327" s="89"/>
      <c r="BA1327" s="89"/>
      <c r="BB1327" s="89"/>
      <c r="BC1327" s="89"/>
      <c r="BD1327" s="89"/>
      <c r="BE1327" s="89"/>
      <c r="BF1327" s="89"/>
      <c r="BG1327" s="89"/>
      <c r="BH1327" s="89"/>
      <c r="BI1327" s="89"/>
      <c r="BJ1327" s="89"/>
    </row>
    <row r="1328" spans="1:62" ht="12.75" x14ac:dyDescent="0.2">
      <c r="A1328" s="89"/>
      <c r="B1328" s="89"/>
      <c r="C1328" s="89"/>
      <c r="D1328" s="89"/>
      <c r="E1328" s="89"/>
      <c r="F1328" s="89"/>
      <c r="G1328" s="89"/>
      <c r="H1328" s="89"/>
      <c r="I1328" s="89"/>
      <c r="J1328" s="89"/>
      <c r="K1328" s="89"/>
      <c r="L1328" s="89"/>
      <c r="M1328" s="89"/>
      <c r="N1328" s="89"/>
      <c r="O1328" s="89"/>
      <c r="P1328" s="89"/>
      <c r="Q1328" s="89"/>
      <c r="R1328" s="89"/>
      <c r="S1328" s="89"/>
      <c r="T1328" s="89"/>
      <c r="U1328" s="89"/>
      <c r="V1328" s="89"/>
      <c r="W1328" s="89"/>
      <c r="X1328" s="89"/>
      <c r="Y1328" s="89"/>
      <c r="Z1328" s="89"/>
      <c r="AA1328" s="89"/>
      <c r="AB1328" s="89"/>
      <c r="AC1328" s="89"/>
      <c r="AD1328" s="89"/>
      <c r="AE1328" s="89"/>
      <c r="AF1328" s="89"/>
      <c r="AG1328" s="89"/>
      <c r="AH1328" s="89"/>
      <c r="AI1328" s="89"/>
      <c r="AJ1328" s="89"/>
      <c r="AK1328" s="89"/>
      <c r="AL1328" s="89"/>
      <c r="AM1328" s="89"/>
      <c r="AN1328" s="89"/>
      <c r="AO1328" s="89"/>
      <c r="AP1328" s="89"/>
      <c r="AQ1328" s="89"/>
      <c r="AR1328" s="89"/>
      <c r="AS1328" s="89"/>
      <c r="AT1328" s="89"/>
      <c r="AU1328" s="89"/>
      <c r="AV1328" s="89"/>
      <c r="AW1328" s="89"/>
      <c r="AX1328" s="89"/>
      <c r="AY1328" s="89"/>
      <c r="AZ1328" s="89"/>
      <c r="BA1328" s="89"/>
      <c r="BB1328" s="89"/>
      <c r="BC1328" s="89"/>
      <c r="BD1328" s="89"/>
      <c r="BE1328" s="89"/>
      <c r="BF1328" s="89"/>
      <c r="BG1328" s="89"/>
      <c r="BH1328" s="89"/>
      <c r="BI1328" s="89"/>
      <c r="BJ1328" s="89"/>
    </row>
    <row r="1329" spans="1:62" ht="12.75" x14ac:dyDescent="0.2">
      <c r="A1329" s="89"/>
      <c r="B1329" s="89"/>
      <c r="C1329" s="89"/>
      <c r="D1329" s="89"/>
      <c r="E1329" s="89"/>
      <c r="F1329" s="89"/>
      <c r="G1329" s="89"/>
      <c r="H1329" s="89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  <c r="S1329" s="89"/>
      <c r="T1329" s="89"/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  <c r="AM1329" s="89"/>
      <c r="AN1329" s="89"/>
      <c r="AO1329" s="89"/>
      <c r="AP1329" s="89"/>
      <c r="AQ1329" s="89"/>
      <c r="AR1329" s="89"/>
      <c r="AS1329" s="89"/>
      <c r="AT1329" s="89"/>
      <c r="AU1329" s="89"/>
      <c r="AV1329" s="89"/>
      <c r="AW1329" s="89"/>
      <c r="AX1329" s="89"/>
      <c r="AY1329" s="89"/>
      <c r="AZ1329" s="89"/>
      <c r="BA1329" s="89"/>
      <c r="BB1329" s="89"/>
      <c r="BC1329" s="89"/>
      <c r="BD1329" s="89"/>
      <c r="BE1329" s="89"/>
      <c r="BF1329" s="89"/>
      <c r="BG1329" s="89"/>
      <c r="BH1329" s="89"/>
      <c r="BI1329" s="89"/>
      <c r="BJ1329" s="89"/>
    </row>
    <row r="1330" spans="1:62" ht="12.75" x14ac:dyDescent="0.2">
      <c r="A1330" s="89"/>
      <c r="B1330" s="89"/>
      <c r="C1330" s="89"/>
      <c r="D1330" s="89"/>
      <c r="E1330" s="89"/>
      <c r="F1330" s="89"/>
      <c r="G1330" s="89"/>
      <c r="H1330" s="89"/>
      <c r="I1330" s="89"/>
      <c r="J1330" s="89"/>
      <c r="K1330" s="89"/>
      <c r="L1330" s="89"/>
      <c r="M1330" s="89"/>
      <c r="N1330" s="89"/>
      <c r="O1330" s="89"/>
      <c r="P1330" s="89"/>
      <c r="Q1330" s="89"/>
      <c r="R1330" s="89"/>
      <c r="S1330" s="89"/>
      <c r="T1330" s="89"/>
      <c r="U1330" s="89"/>
      <c r="V1330" s="89"/>
      <c r="W1330" s="89"/>
      <c r="X1330" s="89"/>
      <c r="Y1330" s="89"/>
      <c r="Z1330" s="89"/>
      <c r="AA1330" s="89"/>
      <c r="AB1330" s="89"/>
      <c r="AC1330" s="89"/>
      <c r="AD1330" s="89"/>
      <c r="AE1330" s="89"/>
      <c r="AF1330" s="89"/>
      <c r="AG1330" s="89"/>
      <c r="AH1330" s="89"/>
      <c r="AI1330" s="89"/>
      <c r="AJ1330" s="89"/>
      <c r="AK1330" s="89"/>
      <c r="AL1330" s="89"/>
      <c r="AM1330" s="89"/>
      <c r="AN1330" s="89"/>
      <c r="AO1330" s="89"/>
      <c r="AP1330" s="89"/>
      <c r="AQ1330" s="89"/>
      <c r="AR1330" s="89"/>
      <c r="AS1330" s="89"/>
      <c r="AT1330" s="89"/>
      <c r="AU1330" s="89"/>
      <c r="AV1330" s="89"/>
      <c r="AW1330" s="89"/>
      <c r="AX1330" s="89"/>
      <c r="AY1330" s="89"/>
      <c r="AZ1330" s="89"/>
      <c r="BA1330" s="89"/>
      <c r="BB1330" s="89"/>
      <c r="BC1330" s="89"/>
      <c r="BD1330" s="89"/>
      <c r="BE1330" s="89"/>
      <c r="BF1330" s="89"/>
      <c r="BG1330" s="89"/>
      <c r="BH1330" s="89"/>
      <c r="BI1330" s="89"/>
      <c r="BJ1330" s="89"/>
    </row>
    <row r="1331" spans="1:62" ht="12.75" x14ac:dyDescent="0.2">
      <c r="A1331" s="89"/>
      <c r="B1331" s="89"/>
      <c r="C1331" s="89"/>
      <c r="D1331" s="89"/>
      <c r="E1331" s="89"/>
      <c r="F1331" s="89"/>
      <c r="G1331" s="89"/>
      <c r="H1331" s="89"/>
      <c r="I1331" s="89"/>
      <c r="J1331" s="89"/>
      <c r="K1331" s="89"/>
      <c r="L1331" s="89"/>
      <c r="M1331" s="89"/>
      <c r="N1331" s="89"/>
      <c r="O1331" s="89"/>
      <c r="P1331" s="89"/>
      <c r="Q1331" s="89"/>
      <c r="R1331" s="89"/>
      <c r="S1331" s="89"/>
      <c r="T1331" s="89"/>
      <c r="U1331" s="89"/>
      <c r="V1331" s="89"/>
      <c r="W1331" s="89"/>
      <c r="X1331" s="89"/>
      <c r="Y1331" s="89"/>
      <c r="Z1331" s="89"/>
      <c r="AA1331" s="89"/>
      <c r="AB1331" s="89"/>
      <c r="AC1331" s="89"/>
      <c r="AD1331" s="89"/>
      <c r="AE1331" s="89"/>
      <c r="AF1331" s="89"/>
      <c r="AG1331" s="89"/>
      <c r="AH1331" s="89"/>
      <c r="AI1331" s="89"/>
      <c r="AJ1331" s="89"/>
      <c r="AK1331" s="89"/>
      <c r="AL1331" s="89"/>
      <c r="AM1331" s="89"/>
      <c r="AN1331" s="89"/>
      <c r="AO1331" s="89"/>
      <c r="AP1331" s="89"/>
      <c r="AQ1331" s="89"/>
      <c r="AR1331" s="89"/>
      <c r="AS1331" s="89"/>
      <c r="AT1331" s="89"/>
      <c r="AU1331" s="89"/>
      <c r="AV1331" s="89"/>
      <c r="AW1331" s="89"/>
      <c r="AX1331" s="89"/>
      <c r="AY1331" s="89"/>
      <c r="AZ1331" s="89"/>
      <c r="BA1331" s="89"/>
      <c r="BB1331" s="89"/>
      <c r="BC1331" s="89"/>
      <c r="BD1331" s="89"/>
      <c r="BE1331" s="89"/>
      <c r="BF1331" s="89"/>
      <c r="BG1331" s="89"/>
      <c r="BH1331" s="89"/>
      <c r="BI1331" s="89"/>
      <c r="BJ1331" s="89"/>
    </row>
    <row r="1332" spans="1:62" ht="12.75" x14ac:dyDescent="0.2">
      <c r="A1332" s="89"/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89"/>
      <c r="P1332" s="89"/>
      <c r="Q1332" s="89"/>
      <c r="R1332" s="89"/>
      <c r="S1332" s="89"/>
      <c r="T1332" s="89"/>
      <c r="U1332" s="89"/>
      <c r="V1332" s="89"/>
      <c r="W1332" s="89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89"/>
      <c r="AN1332" s="89"/>
      <c r="AO1332" s="89"/>
      <c r="AP1332" s="89"/>
      <c r="AQ1332" s="89"/>
      <c r="AR1332" s="89"/>
      <c r="AS1332" s="89"/>
      <c r="AT1332" s="89"/>
      <c r="AU1332" s="89"/>
      <c r="AV1332" s="89"/>
      <c r="AW1332" s="89"/>
      <c r="AX1332" s="89"/>
      <c r="AY1332" s="89"/>
      <c r="AZ1332" s="89"/>
      <c r="BA1332" s="89"/>
      <c r="BB1332" s="89"/>
      <c r="BC1332" s="89"/>
      <c r="BD1332" s="89"/>
      <c r="BE1332" s="89"/>
      <c r="BF1332" s="89"/>
      <c r="BG1332" s="89"/>
      <c r="BH1332" s="89"/>
      <c r="BI1332" s="89"/>
      <c r="BJ1332" s="89"/>
    </row>
    <row r="1333" spans="1:62" ht="12.75" x14ac:dyDescent="0.2">
      <c r="A1333" s="89"/>
      <c r="B1333" s="89"/>
      <c r="C1333" s="89"/>
      <c r="D1333" s="89"/>
      <c r="E1333" s="89"/>
      <c r="F1333" s="89"/>
      <c r="G1333" s="89"/>
      <c r="H1333" s="89"/>
      <c r="I1333" s="89"/>
      <c r="J1333" s="89"/>
      <c r="K1333" s="89"/>
      <c r="L1333" s="89"/>
      <c r="M1333" s="89"/>
      <c r="N1333" s="89"/>
      <c r="O1333" s="89"/>
      <c r="P1333" s="89"/>
      <c r="Q1333" s="89"/>
      <c r="R1333" s="89"/>
      <c r="S1333" s="89"/>
      <c r="T1333" s="89"/>
      <c r="U1333" s="89"/>
      <c r="V1333" s="89"/>
      <c r="W1333" s="89"/>
      <c r="X1333" s="89"/>
      <c r="Y1333" s="89"/>
      <c r="Z1333" s="89"/>
      <c r="AA1333" s="89"/>
      <c r="AB1333" s="89"/>
      <c r="AC1333" s="89"/>
      <c r="AD1333" s="89"/>
      <c r="AE1333" s="89"/>
      <c r="AF1333" s="89"/>
      <c r="AG1333" s="89"/>
      <c r="AH1333" s="89"/>
      <c r="AI1333" s="89"/>
      <c r="AJ1333" s="89"/>
      <c r="AK1333" s="89"/>
      <c r="AL1333" s="89"/>
      <c r="AM1333" s="89"/>
      <c r="AN1333" s="89"/>
      <c r="AO1333" s="89"/>
      <c r="AP1333" s="89"/>
      <c r="AQ1333" s="89"/>
      <c r="AR1333" s="89"/>
      <c r="AS1333" s="89"/>
      <c r="AT1333" s="89"/>
      <c r="AU1333" s="89"/>
      <c r="AV1333" s="89"/>
      <c r="AW1333" s="89"/>
      <c r="AX1333" s="89"/>
      <c r="AY1333" s="89"/>
      <c r="AZ1333" s="89"/>
      <c r="BA1333" s="89"/>
      <c r="BB1333" s="89"/>
      <c r="BC1333" s="89"/>
      <c r="BD1333" s="89"/>
      <c r="BE1333" s="89"/>
      <c r="BF1333" s="89"/>
      <c r="BG1333" s="89"/>
      <c r="BH1333" s="89"/>
      <c r="BI1333" s="89"/>
      <c r="BJ1333" s="89"/>
    </row>
    <row r="1334" spans="1:62" ht="12.75" x14ac:dyDescent="0.2">
      <c r="A1334" s="89"/>
      <c r="B1334" s="89"/>
      <c r="C1334" s="89"/>
      <c r="D1334" s="89"/>
      <c r="E1334" s="89"/>
      <c r="F1334" s="89"/>
      <c r="G1334" s="89"/>
      <c r="H1334" s="89"/>
      <c r="I1334" s="89"/>
      <c r="J1334" s="89"/>
      <c r="K1334" s="89"/>
      <c r="L1334" s="89"/>
      <c r="M1334" s="89"/>
      <c r="N1334" s="89"/>
      <c r="O1334" s="89"/>
      <c r="P1334" s="89"/>
      <c r="Q1334" s="89"/>
      <c r="R1334" s="89"/>
      <c r="S1334" s="89"/>
      <c r="T1334" s="89"/>
      <c r="U1334" s="89"/>
      <c r="V1334" s="89"/>
      <c r="W1334" s="89"/>
      <c r="X1334" s="89"/>
      <c r="Y1334" s="89"/>
      <c r="Z1334" s="89"/>
      <c r="AA1334" s="89"/>
      <c r="AB1334" s="89"/>
      <c r="AC1334" s="89"/>
      <c r="AD1334" s="89"/>
      <c r="AE1334" s="89"/>
      <c r="AF1334" s="89"/>
      <c r="AG1334" s="89"/>
      <c r="AH1334" s="89"/>
      <c r="AI1334" s="89"/>
      <c r="AJ1334" s="89"/>
      <c r="AK1334" s="89"/>
      <c r="AL1334" s="89"/>
      <c r="AM1334" s="89"/>
      <c r="AN1334" s="89"/>
      <c r="AO1334" s="89"/>
      <c r="AP1334" s="89"/>
      <c r="AQ1334" s="89"/>
      <c r="AR1334" s="89"/>
      <c r="AS1334" s="89"/>
      <c r="AT1334" s="89"/>
      <c r="AU1334" s="89"/>
      <c r="AV1334" s="89"/>
      <c r="AW1334" s="89"/>
      <c r="AX1334" s="89"/>
      <c r="AY1334" s="89"/>
      <c r="AZ1334" s="89"/>
      <c r="BA1334" s="89"/>
      <c r="BB1334" s="89"/>
      <c r="BC1334" s="89"/>
      <c r="BD1334" s="89"/>
      <c r="BE1334" s="89"/>
      <c r="BF1334" s="89"/>
      <c r="BG1334" s="89"/>
      <c r="BH1334" s="89"/>
      <c r="BI1334" s="89"/>
      <c r="BJ1334" s="89"/>
    </row>
    <row r="1335" spans="1:62" ht="12.75" x14ac:dyDescent="0.2">
      <c r="A1335" s="89"/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  <c r="L1335" s="89"/>
      <c r="M1335" s="89"/>
      <c r="N1335" s="89"/>
      <c r="O1335" s="89"/>
      <c r="P1335" s="89"/>
      <c r="Q1335" s="89"/>
      <c r="R1335" s="89"/>
      <c r="S1335" s="89"/>
      <c r="T1335" s="89"/>
      <c r="U1335" s="89"/>
      <c r="V1335" s="89"/>
      <c r="W1335" s="89"/>
      <c r="X1335" s="89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  <c r="AM1335" s="89"/>
      <c r="AN1335" s="89"/>
      <c r="AO1335" s="89"/>
      <c r="AP1335" s="89"/>
      <c r="AQ1335" s="89"/>
      <c r="AR1335" s="89"/>
      <c r="AS1335" s="89"/>
      <c r="AT1335" s="89"/>
      <c r="AU1335" s="89"/>
      <c r="AV1335" s="89"/>
      <c r="AW1335" s="89"/>
      <c r="AX1335" s="89"/>
      <c r="AY1335" s="89"/>
      <c r="AZ1335" s="89"/>
      <c r="BA1335" s="89"/>
      <c r="BB1335" s="89"/>
      <c r="BC1335" s="89"/>
      <c r="BD1335" s="89"/>
      <c r="BE1335" s="89"/>
      <c r="BF1335" s="89"/>
      <c r="BG1335" s="89"/>
      <c r="BH1335" s="89"/>
      <c r="BI1335" s="89"/>
      <c r="BJ1335" s="89"/>
    </row>
    <row r="1336" spans="1:62" ht="12.75" x14ac:dyDescent="0.2">
      <c r="A1336" s="89"/>
      <c r="B1336" s="89"/>
      <c r="C1336" s="89"/>
      <c r="D1336" s="89"/>
      <c r="E1336" s="89"/>
      <c r="F1336" s="89"/>
      <c r="G1336" s="89"/>
      <c r="H1336" s="89"/>
      <c r="I1336" s="89"/>
      <c r="J1336" s="89"/>
      <c r="K1336" s="89"/>
      <c r="L1336" s="89"/>
      <c r="M1336" s="89"/>
      <c r="N1336" s="89"/>
      <c r="O1336" s="89"/>
      <c r="P1336" s="89"/>
      <c r="Q1336" s="89"/>
      <c r="R1336" s="89"/>
      <c r="S1336" s="89"/>
      <c r="T1336" s="89"/>
      <c r="U1336" s="89"/>
      <c r="V1336" s="89"/>
      <c r="W1336" s="89"/>
      <c r="X1336" s="89"/>
      <c r="Y1336" s="89"/>
      <c r="Z1336" s="89"/>
      <c r="AA1336" s="89"/>
      <c r="AB1336" s="89"/>
      <c r="AC1336" s="89"/>
      <c r="AD1336" s="89"/>
      <c r="AE1336" s="89"/>
      <c r="AF1336" s="89"/>
      <c r="AG1336" s="89"/>
      <c r="AH1336" s="89"/>
      <c r="AI1336" s="89"/>
      <c r="AJ1336" s="89"/>
      <c r="AK1336" s="89"/>
      <c r="AL1336" s="89"/>
      <c r="AM1336" s="89"/>
      <c r="AN1336" s="89"/>
      <c r="AO1336" s="89"/>
      <c r="AP1336" s="89"/>
      <c r="AQ1336" s="89"/>
      <c r="AR1336" s="89"/>
      <c r="AS1336" s="89"/>
      <c r="AT1336" s="89"/>
      <c r="AU1336" s="89"/>
      <c r="AV1336" s="89"/>
      <c r="AW1336" s="89"/>
      <c r="AX1336" s="89"/>
      <c r="AY1336" s="89"/>
      <c r="AZ1336" s="89"/>
      <c r="BA1336" s="89"/>
      <c r="BB1336" s="89"/>
      <c r="BC1336" s="89"/>
      <c r="BD1336" s="89"/>
      <c r="BE1336" s="89"/>
      <c r="BF1336" s="89"/>
      <c r="BG1336" s="89"/>
      <c r="BH1336" s="89"/>
      <c r="BI1336" s="89"/>
      <c r="BJ1336" s="89"/>
    </row>
    <row r="1337" spans="1:62" ht="12.75" x14ac:dyDescent="0.2">
      <c r="A1337" s="89"/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  <c r="L1337" s="89"/>
      <c r="M1337" s="89"/>
      <c r="N1337" s="89"/>
      <c r="O1337" s="89"/>
      <c r="P1337" s="89"/>
      <c r="Q1337" s="89"/>
      <c r="R1337" s="89"/>
      <c r="S1337" s="89"/>
      <c r="T1337" s="89"/>
      <c r="U1337" s="89"/>
      <c r="V1337" s="89"/>
      <c r="W1337" s="89"/>
      <c r="X1337" s="89"/>
      <c r="Y1337" s="89"/>
      <c r="Z1337" s="89"/>
      <c r="AA1337" s="89"/>
      <c r="AB1337" s="89"/>
      <c r="AC1337" s="89"/>
      <c r="AD1337" s="89"/>
      <c r="AE1337" s="89"/>
      <c r="AF1337" s="89"/>
      <c r="AG1337" s="89"/>
      <c r="AH1337" s="89"/>
      <c r="AI1337" s="89"/>
      <c r="AJ1337" s="89"/>
      <c r="AK1337" s="89"/>
      <c r="AL1337" s="89"/>
      <c r="AM1337" s="89"/>
      <c r="AN1337" s="89"/>
      <c r="AO1337" s="89"/>
      <c r="AP1337" s="89"/>
      <c r="AQ1337" s="89"/>
      <c r="AR1337" s="89"/>
      <c r="AS1337" s="89"/>
      <c r="AT1337" s="89"/>
      <c r="AU1337" s="89"/>
      <c r="AV1337" s="89"/>
      <c r="AW1337" s="89"/>
      <c r="AX1337" s="89"/>
      <c r="AY1337" s="89"/>
      <c r="AZ1337" s="89"/>
      <c r="BA1337" s="89"/>
      <c r="BB1337" s="89"/>
      <c r="BC1337" s="89"/>
      <c r="BD1337" s="89"/>
      <c r="BE1337" s="89"/>
      <c r="BF1337" s="89"/>
      <c r="BG1337" s="89"/>
      <c r="BH1337" s="89"/>
      <c r="BI1337" s="89"/>
      <c r="BJ1337" s="89"/>
    </row>
    <row r="1338" spans="1:62" ht="12.75" x14ac:dyDescent="0.2">
      <c r="A1338" s="89"/>
      <c r="B1338" s="89"/>
      <c r="C1338" s="89"/>
      <c r="D1338" s="89"/>
      <c r="E1338" s="89"/>
      <c r="F1338" s="89"/>
      <c r="G1338" s="89"/>
      <c r="H1338" s="89"/>
      <c r="I1338" s="89"/>
      <c r="J1338" s="89"/>
      <c r="K1338" s="89"/>
      <c r="L1338" s="89"/>
      <c r="M1338" s="89"/>
      <c r="N1338" s="89"/>
      <c r="O1338" s="89"/>
      <c r="P1338" s="89"/>
      <c r="Q1338" s="89"/>
      <c r="R1338" s="89"/>
      <c r="S1338" s="89"/>
      <c r="T1338" s="89"/>
      <c r="U1338" s="89"/>
      <c r="V1338" s="89"/>
      <c r="W1338" s="89"/>
      <c r="X1338" s="89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  <c r="AM1338" s="89"/>
      <c r="AN1338" s="89"/>
      <c r="AO1338" s="89"/>
      <c r="AP1338" s="89"/>
      <c r="AQ1338" s="89"/>
      <c r="AR1338" s="89"/>
      <c r="AS1338" s="89"/>
      <c r="AT1338" s="89"/>
      <c r="AU1338" s="89"/>
      <c r="AV1338" s="89"/>
      <c r="AW1338" s="89"/>
      <c r="AX1338" s="89"/>
      <c r="AY1338" s="89"/>
      <c r="AZ1338" s="89"/>
      <c r="BA1338" s="89"/>
      <c r="BB1338" s="89"/>
      <c r="BC1338" s="89"/>
      <c r="BD1338" s="89"/>
      <c r="BE1338" s="89"/>
      <c r="BF1338" s="89"/>
      <c r="BG1338" s="89"/>
      <c r="BH1338" s="89"/>
      <c r="BI1338" s="89"/>
      <c r="BJ1338" s="89"/>
    </row>
    <row r="1339" spans="1:62" ht="12.75" x14ac:dyDescent="0.2">
      <c r="A1339" s="89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89"/>
      <c r="P1339" s="89"/>
      <c r="Q1339" s="89"/>
      <c r="R1339" s="89"/>
      <c r="S1339" s="89"/>
      <c r="T1339" s="89"/>
      <c r="U1339" s="89"/>
      <c r="V1339" s="89"/>
      <c r="W1339" s="89"/>
      <c r="X1339" s="89"/>
      <c r="Y1339" s="89"/>
      <c r="Z1339" s="89"/>
      <c r="AA1339" s="89"/>
      <c r="AB1339" s="89"/>
      <c r="AC1339" s="89"/>
      <c r="AD1339" s="89"/>
      <c r="AE1339" s="89"/>
      <c r="AF1339" s="89"/>
      <c r="AG1339" s="89"/>
      <c r="AH1339" s="89"/>
      <c r="AI1339" s="89"/>
      <c r="AJ1339" s="89"/>
      <c r="AK1339" s="89"/>
      <c r="AL1339" s="89"/>
      <c r="AM1339" s="89"/>
      <c r="AN1339" s="89"/>
      <c r="AO1339" s="89"/>
      <c r="AP1339" s="89"/>
      <c r="AQ1339" s="89"/>
      <c r="AR1339" s="89"/>
      <c r="AS1339" s="89"/>
      <c r="AT1339" s="89"/>
      <c r="AU1339" s="89"/>
      <c r="AV1339" s="89"/>
      <c r="AW1339" s="89"/>
      <c r="AX1339" s="89"/>
      <c r="AY1339" s="89"/>
      <c r="AZ1339" s="89"/>
      <c r="BA1339" s="89"/>
      <c r="BB1339" s="89"/>
      <c r="BC1339" s="89"/>
      <c r="BD1339" s="89"/>
      <c r="BE1339" s="89"/>
      <c r="BF1339" s="89"/>
      <c r="BG1339" s="89"/>
      <c r="BH1339" s="89"/>
      <c r="BI1339" s="89"/>
      <c r="BJ1339" s="89"/>
    </row>
    <row r="1340" spans="1:62" ht="12.75" x14ac:dyDescent="0.2">
      <c r="A1340" s="89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89"/>
      <c r="P1340" s="89"/>
      <c r="Q1340" s="89"/>
      <c r="R1340" s="89"/>
      <c r="S1340" s="89"/>
      <c r="T1340" s="89"/>
      <c r="U1340" s="89"/>
      <c r="V1340" s="89"/>
      <c r="W1340" s="89"/>
      <c r="X1340" s="89"/>
      <c r="Y1340" s="89"/>
      <c r="Z1340" s="89"/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  <c r="AK1340" s="89"/>
      <c r="AL1340" s="89"/>
      <c r="AM1340" s="89"/>
      <c r="AN1340" s="89"/>
      <c r="AO1340" s="89"/>
      <c r="AP1340" s="89"/>
      <c r="AQ1340" s="89"/>
      <c r="AR1340" s="89"/>
      <c r="AS1340" s="89"/>
      <c r="AT1340" s="89"/>
      <c r="AU1340" s="89"/>
      <c r="AV1340" s="89"/>
      <c r="AW1340" s="89"/>
      <c r="AX1340" s="89"/>
      <c r="AY1340" s="89"/>
      <c r="AZ1340" s="89"/>
      <c r="BA1340" s="89"/>
      <c r="BB1340" s="89"/>
      <c r="BC1340" s="89"/>
      <c r="BD1340" s="89"/>
      <c r="BE1340" s="89"/>
      <c r="BF1340" s="89"/>
      <c r="BG1340" s="89"/>
      <c r="BH1340" s="89"/>
      <c r="BI1340" s="89"/>
      <c r="BJ1340" s="89"/>
    </row>
    <row r="1341" spans="1:62" ht="12.75" x14ac:dyDescent="0.2">
      <c r="A1341" s="89"/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  <c r="S1341" s="89"/>
      <c r="T1341" s="89"/>
      <c r="U1341" s="89"/>
      <c r="V1341" s="89"/>
      <c r="W1341" s="89"/>
      <c r="X1341" s="89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  <c r="AM1341" s="89"/>
      <c r="AN1341" s="89"/>
      <c r="AO1341" s="89"/>
      <c r="AP1341" s="89"/>
      <c r="AQ1341" s="89"/>
      <c r="AR1341" s="89"/>
      <c r="AS1341" s="89"/>
      <c r="AT1341" s="89"/>
      <c r="AU1341" s="89"/>
      <c r="AV1341" s="89"/>
      <c r="AW1341" s="89"/>
      <c r="AX1341" s="89"/>
      <c r="AY1341" s="89"/>
      <c r="AZ1341" s="89"/>
      <c r="BA1341" s="89"/>
      <c r="BB1341" s="89"/>
      <c r="BC1341" s="89"/>
      <c r="BD1341" s="89"/>
      <c r="BE1341" s="89"/>
      <c r="BF1341" s="89"/>
      <c r="BG1341" s="89"/>
      <c r="BH1341" s="89"/>
      <c r="BI1341" s="89"/>
      <c r="BJ1341" s="89"/>
    </row>
    <row r="1342" spans="1:62" ht="12.75" x14ac:dyDescent="0.2">
      <c r="A1342" s="89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89"/>
      <c r="P1342" s="89"/>
      <c r="Q1342" s="89"/>
      <c r="R1342" s="89"/>
      <c r="S1342" s="89"/>
      <c r="T1342" s="89"/>
      <c r="U1342" s="89"/>
      <c r="V1342" s="89"/>
      <c r="W1342" s="89"/>
      <c r="X1342" s="89"/>
      <c r="Y1342" s="89"/>
      <c r="Z1342" s="89"/>
      <c r="AA1342" s="89"/>
      <c r="AB1342" s="89"/>
      <c r="AC1342" s="89"/>
      <c r="AD1342" s="89"/>
      <c r="AE1342" s="89"/>
      <c r="AF1342" s="89"/>
      <c r="AG1342" s="89"/>
      <c r="AH1342" s="89"/>
      <c r="AI1342" s="89"/>
      <c r="AJ1342" s="89"/>
      <c r="AK1342" s="89"/>
      <c r="AL1342" s="89"/>
      <c r="AM1342" s="89"/>
      <c r="AN1342" s="89"/>
      <c r="AO1342" s="89"/>
      <c r="AP1342" s="89"/>
      <c r="AQ1342" s="89"/>
      <c r="AR1342" s="89"/>
      <c r="AS1342" s="89"/>
      <c r="AT1342" s="89"/>
      <c r="AU1342" s="89"/>
      <c r="AV1342" s="89"/>
      <c r="AW1342" s="89"/>
      <c r="AX1342" s="89"/>
      <c r="AY1342" s="89"/>
      <c r="AZ1342" s="89"/>
      <c r="BA1342" s="89"/>
      <c r="BB1342" s="89"/>
      <c r="BC1342" s="89"/>
      <c r="BD1342" s="89"/>
      <c r="BE1342" s="89"/>
      <c r="BF1342" s="89"/>
      <c r="BG1342" s="89"/>
      <c r="BH1342" s="89"/>
      <c r="BI1342" s="89"/>
      <c r="BJ1342" s="89"/>
    </row>
    <row r="1343" spans="1:62" ht="12.75" x14ac:dyDescent="0.2">
      <c r="A1343" s="89"/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  <c r="L1343" s="89"/>
      <c r="M1343" s="89"/>
      <c r="N1343" s="89"/>
      <c r="O1343" s="89"/>
      <c r="P1343" s="89"/>
      <c r="Q1343" s="89"/>
      <c r="R1343" s="89"/>
      <c r="S1343" s="89"/>
      <c r="T1343" s="89"/>
      <c r="U1343" s="89"/>
      <c r="V1343" s="89"/>
      <c r="W1343" s="89"/>
      <c r="X1343" s="89"/>
      <c r="Y1343" s="89"/>
      <c r="Z1343" s="89"/>
      <c r="AA1343" s="89"/>
      <c r="AB1343" s="89"/>
      <c r="AC1343" s="89"/>
      <c r="AD1343" s="89"/>
      <c r="AE1343" s="89"/>
      <c r="AF1343" s="89"/>
      <c r="AG1343" s="89"/>
      <c r="AH1343" s="89"/>
      <c r="AI1343" s="89"/>
      <c r="AJ1343" s="89"/>
      <c r="AK1343" s="89"/>
      <c r="AL1343" s="89"/>
      <c r="AM1343" s="89"/>
      <c r="AN1343" s="89"/>
      <c r="AO1343" s="89"/>
      <c r="AP1343" s="89"/>
      <c r="AQ1343" s="89"/>
      <c r="AR1343" s="89"/>
      <c r="AS1343" s="89"/>
      <c r="AT1343" s="89"/>
      <c r="AU1343" s="89"/>
      <c r="AV1343" s="89"/>
      <c r="AW1343" s="89"/>
      <c r="AX1343" s="89"/>
      <c r="AY1343" s="89"/>
      <c r="AZ1343" s="89"/>
      <c r="BA1343" s="89"/>
      <c r="BB1343" s="89"/>
      <c r="BC1343" s="89"/>
      <c r="BD1343" s="89"/>
      <c r="BE1343" s="89"/>
      <c r="BF1343" s="89"/>
      <c r="BG1343" s="89"/>
      <c r="BH1343" s="89"/>
      <c r="BI1343" s="89"/>
      <c r="BJ1343" s="89"/>
    </row>
    <row r="1344" spans="1:62" ht="12.75" x14ac:dyDescent="0.2">
      <c r="A1344" s="89"/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  <c r="S1344" s="89"/>
      <c r="T1344" s="89"/>
      <c r="U1344" s="89"/>
      <c r="V1344" s="89"/>
      <c r="W1344" s="89"/>
      <c r="X1344" s="89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  <c r="AM1344" s="89"/>
      <c r="AN1344" s="89"/>
      <c r="AO1344" s="89"/>
      <c r="AP1344" s="89"/>
      <c r="AQ1344" s="89"/>
      <c r="AR1344" s="89"/>
      <c r="AS1344" s="89"/>
      <c r="AT1344" s="89"/>
      <c r="AU1344" s="89"/>
      <c r="AV1344" s="89"/>
      <c r="AW1344" s="89"/>
      <c r="AX1344" s="89"/>
      <c r="AY1344" s="89"/>
      <c r="AZ1344" s="89"/>
      <c r="BA1344" s="89"/>
      <c r="BB1344" s="89"/>
      <c r="BC1344" s="89"/>
      <c r="BD1344" s="89"/>
      <c r="BE1344" s="89"/>
      <c r="BF1344" s="89"/>
      <c r="BG1344" s="89"/>
      <c r="BH1344" s="89"/>
      <c r="BI1344" s="89"/>
      <c r="BJ1344" s="89"/>
    </row>
    <row r="1345" spans="1:62" ht="12.75" x14ac:dyDescent="0.2">
      <c r="A1345" s="89"/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  <c r="L1345" s="89"/>
      <c r="M1345" s="89"/>
      <c r="N1345" s="89"/>
      <c r="O1345" s="89"/>
      <c r="P1345" s="89"/>
      <c r="Q1345" s="89"/>
      <c r="R1345" s="89"/>
      <c r="S1345" s="89"/>
      <c r="T1345" s="89"/>
      <c r="U1345" s="89"/>
      <c r="V1345" s="89"/>
      <c r="W1345" s="89"/>
      <c r="X1345" s="89"/>
      <c r="Y1345" s="89"/>
      <c r="Z1345" s="89"/>
      <c r="AA1345" s="89"/>
      <c r="AB1345" s="89"/>
      <c r="AC1345" s="89"/>
      <c r="AD1345" s="89"/>
      <c r="AE1345" s="89"/>
      <c r="AF1345" s="89"/>
      <c r="AG1345" s="89"/>
      <c r="AH1345" s="89"/>
      <c r="AI1345" s="89"/>
      <c r="AJ1345" s="89"/>
      <c r="AK1345" s="89"/>
      <c r="AL1345" s="89"/>
      <c r="AM1345" s="89"/>
      <c r="AN1345" s="89"/>
      <c r="AO1345" s="89"/>
      <c r="AP1345" s="89"/>
      <c r="AQ1345" s="89"/>
      <c r="AR1345" s="89"/>
      <c r="AS1345" s="89"/>
      <c r="AT1345" s="89"/>
      <c r="AU1345" s="89"/>
      <c r="AV1345" s="89"/>
      <c r="AW1345" s="89"/>
      <c r="AX1345" s="89"/>
      <c r="AY1345" s="89"/>
      <c r="AZ1345" s="89"/>
      <c r="BA1345" s="89"/>
      <c r="BB1345" s="89"/>
      <c r="BC1345" s="89"/>
      <c r="BD1345" s="89"/>
      <c r="BE1345" s="89"/>
      <c r="BF1345" s="89"/>
      <c r="BG1345" s="89"/>
      <c r="BH1345" s="89"/>
      <c r="BI1345" s="89"/>
      <c r="BJ1345" s="89"/>
    </row>
    <row r="1346" spans="1:62" ht="12.75" x14ac:dyDescent="0.2">
      <c r="A1346" s="89"/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  <c r="L1346" s="89"/>
      <c r="M1346" s="89"/>
      <c r="N1346" s="89"/>
      <c r="O1346" s="89"/>
      <c r="P1346" s="89"/>
      <c r="Q1346" s="89"/>
      <c r="R1346" s="89"/>
      <c r="S1346" s="89"/>
      <c r="T1346" s="89"/>
      <c r="U1346" s="89"/>
      <c r="V1346" s="89"/>
      <c r="W1346" s="89"/>
      <c r="X1346" s="89"/>
      <c r="Y1346" s="89"/>
      <c r="Z1346" s="89"/>
      <c r="AA1346" s="89"/>
      <c r="AB1346" s="89"/>
      <c r="AC1346" s="89"/>
      <c r="AD1346" s="89"/>
      <c r="AE1346" s="89"/>
      <c r="AF1346" s="89"/>
      <c r="AG1346" s="89"/>
      <c r="AH1346" s="89"/>
      <c r="AI1346" s="89"/>
      <c r="AJ1346" s="89"/>
      <c r="AK1346" s="89"/>
      <c r="AL1346" s="89"/>
      <c r="AM1346" s="89"/>
      <c r="AN1346" s="89"/>
      <c r="AO1346" s="89"/>
      <c r="AP1346" s="89"/>
      <c r="AQ1346" s="89"/>
      <c r="AR1346" s="89"/>
      <c r="AS1346" s="89"/>
      <c r="AT1346" s="89"/>
      <c r="AU1346" s="89"/>
      <c r="AV1346" s="89"/>
      <c r="AW1346" s="89"/>
      <c r="AX1346" s="89"/>
      <c r="AY1346" s="89"/>
      <c r="AZ1346" s="89"/>
      <c r="BA1346" s="89"/>
      <c r="BB1346" s="89"/>
      <c r="BC1346" s="89"/>
      <c r="BD1346" s="89"/>
      <c r="BE1346" s="89"/>
      <c r="BF1346" s="89"/>
      <c r="BG1346" s="89"/>
      <c r="BH1346" s="89"/>
      <c r="BI1346" s="89"/>
      <c r="BJ1346" s="89"/>
    </row>
    <row r="1347" spans="1:62" ht="12.75" x14ac:dyDescent="0.2">
      <c r="A1347" s="89"/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  <c r="S1347" s="89"/>
      <c r="T1347" s="89"/>
      <c r="U1347" s="89"/>
      <c r="V1347" s="89"/>
      <c r="W1347" s="89"/>
      <c r="X1347" s="89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  <c r="AM1347" s="89"/>
      <c r="AN1347" s="89"/>
      <c r="AO1347" s="89"/>
      <c r="AP1347" s="89"/>
      <c r="AQ1347" s="89"/>
      <c r="AR1347" s="89"/>
      <c r="AS1347" s="89"/>
      <c r="AT1347" s="89"/>
      <c r="AU1347" s="89"/>
      <c r="AV1347" s="89"/>
      <c r="AW1347" s="89"/>
      <c r="AX1347" s="89"/>
      <c r="AY1347" s="89"/>
      <c r="AZ1347" s="89"/>
      <c r="BA1347" s="89"/>
      <c r="BB1347" s="89"/>
      <c r="BC1347" s="89"/>
      <c r="BD1347" s="89"/>
      <c r="BE1347" s="89"/>
      <c r="BF1347" s="89"/>
      <c r="BG1347" s="89"/>
      <c r="BH1347" s="89"/>
      <c r="BI1347" s="89"/>
      <c r="BJ1347" s="89"/>
    </row>
    <row r="1348" spans="1:62" ht="12.75" x14ac:dyDescent="0.2">
      <c r="A1348" s="89"/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89"/>
      <c r="S1348" s="89"/>
      <c r="T1348" s="89"/>
      <c r="U1348" s="89"/>
      <c r="V1348" s="89"/>
      <c r="W1348" s="89"/>
      <c r="X1348" s="89"/>
      <c r="Y1348" s="89"/>
      <c r="Z1348" s="89"/>
      <c r="AA1348" s="89"/>
      <c r="AB1348" s="89"/>
      <c r="AC1348" s="89"/>
      <c r="AD1348" s="89"/>
      <c r="AE1348" s="89"/>
      <c r="AF1348" s="89"/>
      <c r="AG1348" s="89"/>
      <c r="AH1348" s="89"/>
      <c r="AI1348" s="89"/>
      <c r="AJ1348" s="89"/>
      <c r="AK1348" s="89"/>
      <c r="AL1348" s="89"/>
      <c r="AM1348" s="89"/>
      <c r="AN1348" s="89"/>
      <c r="AO1348" s="89"/>
      <c r="AP1348" s="89"/>
      <c r="AQ1348" s="89"/>
      <c r="AR1348" s="89"/>
      <c r="AS1348" s="89"/>
      <c r="AT1348" s="89"/>
      <c r="AU1348" s="89"/>
      <c r="AV1348" s="89"/>
      <c r="AW1348" s="89"/>
      <c r="AX1348" s="89"/>
      <c r="AY1348" s="89"/>
      <c r="AZ1348" s="89"/>
      <c r="BA1348" s="89"/>
      <c r="BB1348" s="89"/>
      <c r="BC1348" s="89"/>
      <c r="BD1348" s="89"/>
      <c r="BE1348" s="89"/>
      <c r="BF1348" s="89"/>
      <c r="BG1348" s="89"/>
      <c r="BH1348" s="89"/>
      <c r="BI1348" s="89"/>
      <c r="BJ1348" s="89"/>
    </row>
    <row r="1349" spans="1:62" ht="12.75" x14ac:dyDescent="0.2">
      <c r="A1349" s="89"/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  <c r="L1349" s="89"/>
      <c r="M1349" s="89"/>
      <c r="N1349" s="89"/>
      <c r="O1349" s="89"/>
      <c r="P1349" s="89"/>
      <c r="Q1349" s="89"/>
      <c r="R1349" s="89"/>
      <c r="S1349" s="89"/>
      <c r="T1349" s="89"/>
      <c r="U1349" s="89"/>
      <c r="V1349" s="89"/>
      <c r="W1349" s="89"/>
      <c r="X1349" s="89"/>
      <c r="Y1349" s="89"/>
      <c r="Z1349" s="89"/>
      <c r="AA1349" s="89"/>
      <c r="AB1349" s="89"/>
      <c r="AC1349" s="89"/>
      <c r="AD1349" s="89"/>
      <c r="AE1349" s="89"/>
      <c r="AF1349" s="89"/>
      <c r="AG1349" s="89"/>
      <c r="AH1349" s="89"/>
      <c r="AI1349" s="89"/>
      <c r="AJ1349" s="89"/>
      <c r="AK1349" s="89"/>
      <c r="AL1349" s="89"/>
      <c r="AM1349" s="89"/>
      <c r="AN1349" s="89"/>
      <c r="AO1349" s="89"/>
      <c r="AP1349" s="89"/>
      <c r="AQ1349" s="89"/>
      <c r="AR1349" s="89"/>
      <c r="AS1349" s="89"/>
      <c r="AT1349" s="89"/>
      <c r="AU1349" s="89"/>
      <c r="AV1349" s="89"/>
      <c r="AW1349" s="89"/>
      <c r="AX1349" s="89"/>
      <c r="AY1349" s="89"/>
      <c r="AZ1349" s="89"/>
      <c r="BA1349" s="89"/>
      <c r="BB1349" s="89"/>
      <c r="BC1349" s="89"/>
      <c r="BD1349" s="89"/>
      <c r="BE1349" s="89"/>
      <c r="BF1349" s="89"/>
      <c r="BG1349" s="89"/>
      <c r="BH1349" s="89"/>
      <c r="BI1349" s="89"/>
      <c r="BJ1349" s="89"/>
    </row>
    <row r="1350" spans="1:62" ht="12.75" x14ac:dyDescent="0.2">
      <c r="A1350" s="89"/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  <c r="S1350" s="89"/>
      <c r="T1350" s="89"/>
      <c r="U1350" s="89"/>
      <c r="V1350" s="89"/>
      <c r="W1350" s="89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89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</row>
    <row r="1351" spans="1:62" ht="12.75" x14ac:dyDescent="0.2">
      <c r="A1351" s="89"/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  <c r="M1351" s="89"/>
      <c r="N1351" s="89"/>
      <c r="O1351" s="89"/>
      <c r="P1351" s="89"/>
      <c r="Q1351" s="89"/>
      <c r="R1351" s="89"/>
      <c r="S1351" s="89"/>
      <c r="T1351" s="89"/>
      <c r="U1351" s="89"/>
      <c r="V1351" s="89"/>
      <c r="W1351" s="89"/>
      <c r="X1351" s="89"/>
      <c r="Y1351" s="89"/>
      <c r="Z1351" s="89"/>
      <c r="AA1351" s="89"/>
      <c r="AB1351" s="89"/>
      <c r="AC1351" s="89"/>
      <c r="AD1351" s="89"/>
      <c r="AE1351" s="89"/>
      <c r="AF1351" s="89"/>
      <c r="AG1351" s="89"/>
      <c r="AH1351" s="89"/>
      <c r="AI1351" s="89"/>
      <c r="AJ1351" s="89"/>
      <c r="AK1351" s="89"/>
      <c r="AL1351" s="89"/>
      <c r="AM1351" s="89"/>
      <c r="AN1351" s="89"/>
      <c r="AO1351" s="89"/>
      <c r="AP1351" s="89"/>
      <c r="AQ1351" s="89"/>
      <c r="AR1351" s="89"/>
      <c r="AS1351" s="89"/>
      <c r="AT1351" s="89"/>
      <c r="AU1351" s="89"/>
      <c r="AV1351" s="89"/>
      <c r="AW1351" s="89"/>
      <c r="AX1351" s="89"/>
      <c r="AY1351" s="89"/>
      <c r="AZ1351" s="89"/>
      <c r="BA1351" s="89"/>
      <c r="BB1351" s="89"/>
      <c r="BC1351" s="89"/>
      <c r="BD1351" s="89"/>
      <c r="BE1351" s="89"/>
      <c r="BF1351" s="89"/>
      <c r="BG1351" s="89"/>
      <c r="BH1351" s="89"/>
      <c r="BI1351" s="89"/>
      <c r="BJ1351" s="89"/>
    </row>
    <row r="1352" spans="1:62" ht="12.75" x14ac:dyDescent="0.2">
      <c r="A1352" s="89"/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89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89"/>
      <c r="AL1352" s="89"/>
      <c r="AM1352" s="89"/>
      <c r="AN1352" s="89"/>
      <c r="AO1352" s="89"/>
      <c r="AP1352" s="89"/>
      <c r="AQ1352" s="89"/>
      <c r="AR1352" s="89"/>
      <c r="AS1352" s="89"/>
      <c r="AT1352" s="89"/>
      <c r="AU1352" s="89"/>
      <c r="AV1352" s="89"/>
      <c r="AW1352" s="89"/>
      <c r="AX1352" s="89"/>
      <c r="AY1352" s="89"/>
      <c r="AZ1352" s="89"/>
      <c r="BA1352" s="89"/>
      <c r="BB1352" s="89"/>
      <c r="BC1352" s="89"/>
      <c r="BD1352" s="89"/>
      <c r="BE1352" s="89"/>
      <c r="BF1352" s="89"/>
      <c r="BG1352" s="89"/>
      <c r="BH1352" s="89"/>
      <c r="BI1352" s="89"/>
      <c r="BJ1352" s="89"/>
    </row>
    <row r="1353" spans="1:62" ht="12.75" x14ac:dyDescent="0.2">
      <c r="A1353" s="89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89"/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89"/>
      <c r="AN1353" s="89"/>
      <c r="AO1353" s="89"/>
      <c r="AP1353" s="89"/>
      <c r="AQ1353" s="89"/>
      <c r="AR1353" s="89"/>
      <c r="AS1353" s="89"/>
      <c r="AT1353" s="89"/>
      <c r="AU1353" s="89"/>
      <c r="AV1353" s="89"/>
      <c r="AW1353" s="89"/>
      <c r="AX1353" s="89"/>
      <c r="AY1353" s="89"/>
      <c r="AZ1353" s="89"/>
      <c r="BA1353" s="89"/>
      <c r="BB1353" s="89"/>
      <c r="BC1353" s="89"/>
      <c r="BD1353" s="89"/>
      <c r="BE1353" s="89"/>
      <c r="BF1353" s="89"/>
      <c r="BG1353" s="89"/>
      <c r="BH1353" s="89"/>
      <c r="BI1353" s="89"/>
      <c r="BJ1353" s="89"/>
    </row>
    <row r="1354" spans="1:62" ht="12.75" x14ac:dyDescent="0.2">
      <c r="A1354" s="89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  <c r="M1354" s="89"/>
      <c r="N1354" s="89"/>
      <c r="O1354" s="89"/>
      <c r="P1354" s="89"/>
      <c r="Q1354" s="89"/>
      <c r="R1354" s="89"/>
      <c r="S1354" s="89"/>
      <c r="T1354" s="89"/>
      <c r="U1354" s="89"/>
      <c r="V1354" s="89"/>
      <c r="W1354" s="89"/>
      <c r="X1354" s="89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  <c r="AM1354" s="89"/>
      <c r="AN1354" s="89"/>
      <c r="AO1354" s="89"/>
      <c r="AP1354" s="89"/>
      <c r="AQ1354" s="89"/>
      <c r="AR1354" s="89"/>
      <c r="AS1354" s="89"/>
      <c r="AT1354" s="89"/>
      <c r="AU1354" s="89"/>
      <c r="AV1354" s="89"/>
      <c r="AW1354" s="89"/>
      <c r="AX1354" s="89"/>
      <c r="AY1354" s="89"/>
      <c r="AZ1354" s="89"/>
      <c r="BA1354" s="89"/>
      <c r="BB1354" s="89"/>
      <c r="BC1354" s="89"/>
      <c r="BD1354" s="89"/>
      <c r="BE1354" s="89"/>
      <c r="BF1354" s="89"/>
      <c r="BG1354" s="89"/>
      <c r="BH1354" s="89"/>
      <c r="BI1354" s="89"/>
      <c r="BJ1354" s="89"/>
    </row>
    <row r="1355" spans="1:62" ht="12.75" x14ac:dyDescent="0.2">
      <c r="A1355" s="89"/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  <c r="L1355" s="89"/>
      <c r="M1355" s="89"/>
      <c r="N1355" s="89"/>
      <c r="O1355" s="89"/>
      <c r="P1355" s="89"/>
      <c r="Q1355" s="89"/>
      <c r="R1355" s="89"/>
      <c r="S1355" s="89"/>
      <c r="T1355" s="89"/>
      <c r="U1355" s="89"/>
      <c r="V1355" s="89"/>
      <c r="W1355" s="89"/>
      <c r="X1355" s="89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  <c r="AM1355" s="89"/>
      <c r="AN1355" s="89"/>
      <c r="AO1355" s="89"/>
      <c r="AP1355" s="89"/>
      <c r="AQ1355" s="89"/>
      <c r="AR1355" s="89"/>
      <c r="AS1355" s="89"/>
      <c r="AT1355" s="89"/>
      <c r="AU1355" s="89"/>
      <c r="AV1355" s="89"/>
      <c r="AW1355" s="89"/>
      <c r="AX1355" s="89"/>
      <c r="AY1355" s="89"/>
      <c r="AZ1355" s="89"/>
      <c r="BA1355" s="89"/>
      <c r="BB1355" s="89"/>
      <c r="BC1355" s="89"/>
      <c r="BD1355" s="89"/>
      <c r="BE1355" s="89"/>
      <c r="BF1355" s="89"/>
      <c r="BG1355" s="89"/>
      <c r="BH1355" s="89"/>
      <c r="BI1355" s="89"/>
      <c r="BJ1355" s="89"/>
    </row>
    <row r="1356" spans="1:62" ht="12.75" x14ac:dyDescent="0.2">
      <c r="A1356" s="89"/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  <c r="S1356" s="89"/>
      <c r="T1356" s="89"/>
      <c r="U1356" s="89"/>
      <c r="V1356" s="89"/>
      <c r="W1356" s="89"/>
      <c r="X1356" s="89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  <c r="AM1356" s="89"/>
      <c r="AN1356" s="89"/>
      <c r="AO1356" s="89"/>
      <c r="AP1356" s="89"/>
      <c r="AQ1356" s="89"/>
      <c r="AR1356" s="89"/>
      <c r="AS1356" s="89"/>
      <c r="AT1356" s="89"/>
      <c r="AU1356" s="89"/>
      <c r="AV1356" s="89"/>
      <c r="AW1356" s="89"/>
      <c r="AX1356" s="89"/>
      <c r="AY1356" s="89"/>
      <c r="AZ1356" s="89"/>
      <c r="BA1356" s="89"/>
      <c r="BB1356" s="89"/>
      <c r="BC1356" s="89"/>
      <c r="BD1356" s="89"/>
      <c r="BE1356" s="89"/>
      <c r="BF1356" s="89"/>
      <c r="BG1356" s="89"/>
      <c r="BH1356" s="89"/>
      <c r="BI1356" s="89"/>
      <c r="BJ1356" s="89"/>
    </row>
    <row r="1357" spans="1:62" ht="12.75" x14ac:dyDescent="0.2">
      <c r="A1357" s="89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  <c r="S1357" s="89"/>
      <c r="T1357" s="89"/>
      <c r="U1357" s="89"/>
      <c r="V1357" s="89"/>
      <c r="W1357" s="89"/>
      <c r="X1357" s="89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  <c r="AM1357" s="89"/>
      <c r="AN1357" s="89"/>
      <c r="AO1357" s="89"/>
      <c r="AP1357" s="89"/>
      <c r="AQ1357" s="89"/>
      <c r="AR1357" s="89"/>
      <c r="AS1357" s="89"/>
      <c r="AT1357" s="89"/>
      <c r="AU1357" s="89"/>
      <c r="AV1357" s="89"/>
      <c r="AW1357" s="89"/>
      <c r="AX1357" s="89"/>
      <c r="AY1357" s="89"/>
      <c r="AZ1357" s="89"/>
      <c r="BA1357" s="89"/>
      <c r="BB1357" s="89"/>
      <c r="BC1357" s="89"/>
      <c r="BD1357" s="89"/>
      <c r="BE1357" s="89"/>
      <c r="BF1357" s="89"/>
      <c r="BG1357" s="89"/>
      <c r="BH1357" s="89"/>
      <c r="BI1357" s="89"/>
      <c r="BJ1357" s="89"/>
    </row>
    <row r="1358" spans="1:62" ht="12.75" x14ac:dyDescent="0.2">
      <c r="A1358" s="89"/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89"/>
      <c r="S1358" s="89"/>
      <c r="T1358" s="89"/>
      <c r="U1358" s="89"/>
      <c r="V1358" s="89"/>
      <c r="W1358" s="89"/>
      <c r="X1358" s="89"/>
      <c r="Y1358" s="89"/>
      <c r="Z1358" s="89"/>
      <c r="AA1358" s="89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89"/>
      <c r="AN1358" s="89"/>
      <c r="AO1358" s="89"/>
      <c r="AP1358" s="89"/>
      <c r="AQ1358" s="89"/>
      <c r="AR1358" s="89"/>
      <c r="AS1358" s="89"/>
      <c r="AT1358" s="89"/>
      <c r="AU1358" s="89"/>
      <c r="AV1358" s="89"/>
      <c r="AW1358" s="89"/>
      <c r="AX1358" s="89"/>
      <c r="AY1358" s="89"/>
      <c r="AZ1358" s="89"/>
      <c r="BA1358" s="89"/>
      <c r="BB1358" s="89"/>
      <c r="BC1358" s="89"/>
      <c r="BD1358" s="89"/>
      <c r="BE1358" s="89"/>
      <c r="BF1358" s="89"/>
      <c r="BG1358" s="89"/>
      <c r="BH1358" s="89"/>
      <c r="BI1358" s="89"/>
      <c r="BJ1358" s="89"/>
    </row>
    <row r="1359" spans="1:62" ht="12.75" x14ac:dyDescent="0.2">
      <c r="A1359" s="89"/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  <c r="S1359" s="89"/>
      <c r="T1359" s="89"/>
      <c r="U1359" s="89"/>
      <c r="V1359" s="89"/>
      <c r="W1359" s="89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89"/>
      <c r="AN1359" s="89"/>
      <c r="AO1359" s="89"/>
      <c r="AP1359" s="89"/>
      <c r="AQ1359" s="89"/>
      <c r="AR1359" s="89"/>
      <c r="AS1359" s="89"/>
      <c r="AT1359" s="89"/>
      <c r="AU1359" s="89"/>
      <c r="AV1359" s="89"/>
      <c r="AW1359" s="89"/>
      <c r="AX1359" s="89"/>
      <c r="AY1359" s="89"/>
      <c r="AZ1359" s="89"/>
      <c r="BA1359" s="89"/>
      <c r="BB1359" s="89"/>
      <c r="BC1359" s="89"/>
      <c r="BD1359" s="89"/>
      <c r="BE1359" s="89"/>
      <c r="BF1359" s="89"/>
      <c r="BG1359" s="89"/>
      <c r="BH1359" s="89"/>
      <c r="BI1359" s="89"/>
      <c r="BJ1359" s="89"/>
    </row>
    <row r="1360" spans="1:62" ht="12.75" x14ac:dyDescent="0.2">
      <c r="A1360" s="89"/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  <c r="T1360" s="89"/>
      <c r="U1360" s="89"/>
      <c r="V1360" s="89"/>
      <c r="W1360" s="89"/>
      <c r="X1360" s="89"/>
      <c r="Y1360" s="89"/>
      <c r="Z1360" s="89"/>
      <c r="AA1360" s="89"/>
      <c r="AB1360" s="89"/>
      <c r="AC1360" s="89"/>
      <c r="AD1360" s="89"/>
      <c r="AE1360" s="89"/>
      <c r="AF1360" s="89"/>
      <c r="AG1360" s="89"/>
      <c r="AH1360" s="89"/>
      <c r="AI1360" s="89"/>
      <c r="AJ1360" s="89"/>
      <c r="AK1360" s="89"/>
      <c r="AL1360" s="89"/>
      <c r="AM1360" s="89"/>
      <c r="AN1360" s="89"/>
      <c r="AO1360" s="89"/>
      <c r="AP1360" s="89"/>
      <c r="AQ1360" s="89"/>
      <c r="AR1360" s="89"/>
      <c r="AS1360" s="89"/>
      <c r="AT1360" s="89"/>
      <c r="AU1360" s="89"/>
      <c r="AV1360" s="89"/>
      <c r="AW1360" s="89"/>
      <c r="AX1360" s="89"/>
      <c r="AY1360" s="89"/>
      <c r="AZ1360" s="89"/>
      <c r="BA1360" s="89"/>
      <c r="BB1360" s="89"/>
      <c r="BC1360" s="89"/>
      <c r="BD1360" s="89"/>
      <c r="BE1360" s="89"/>
      <c r="BF1360" s="89"/>
      <c r="BG1360" s="89"/>
      <c r="BH1360" s="89"/>
      <c r="BI1360" s="89"/>
      <c r="BJ1360" s="89"/>
    </row>
    <row r="1361" spans="1:62" ht="12.75" x14ac:dyDescent="0.2">
      <c r="A1361" s="89"/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89"/>
      <c r="P1361" s="89"/>
      <c r="Q1361" s="89"/>
      <c r="R1361" s="89"/>
      <c r="S1361" s="89"/>
      <c r="T1361" s="89"/>
      <c r="U1361" s="89"/>
      <c r="V1361" s="89"/>
      <c r="W1361" s="89"/>
      <c r="X1361" s="89"/>
      <c r="Y1361" s="89"/>
      <c r="Z1361" s="89"/>
      <c r="AA1361" s="89"/>
      <c r="AB1361" s="89"/>
      <c r="AC1361" s="89"/>
      <c r="AD1361" s="89"/>
      <c r="AE1361" s="89"/>
      <c r="AF1361" s="89"/>
      <c r="AG1361" s="89"/>
      <c r="AH1361" s="89"/>
      <c r="AI1361" s="89"/>
      <c r="AJ1361" s="89"/>
      <c r="AK1361" s="89"/>
      <c r="AL1361" s="89"/>
      <c r="AM1361" s="89"/>
      <c r="AN1361" s="89"/>
      <c r="AO1361" s="89"/>
      <c r="AP1361" s="89"/>
      <c r="AQ1361" s="89"/>
      <c r="AR1361" s="89"/>
      <c r="AS1361" s="89"/>
      <c r="AT1361" s="89"/>
      <c r="AU1361" s="89"/>
      <c r="AV1361" s="89"/>
      <c r="AW1361" s="89"/>
      <c r="AX1361" s="89"/>
      <c r="AY1361" s="89"/>
      <c r="AZ1361" s="89"/>
      <c r="BA1361" s="89"/>
      <c r="BB1361" s="89"/>
      <c r="BC1361" s="89"/>
      <c r="BD1361" s="89"/>
      <c r="BE1361" s="89"/>
      <c r="BF1361" s="89"/>
      <c r="BG1361" s="89"/>
      <c r="BH1361" s="89"/>
      <c r="BI1361" s="89"/>
      <c r="BJ1361" s="89"/>
    </row>
    <row r="1362" spans="1:62" ht="12.75" x14ac:dyDescent="0.2">
      <c r="A1362" s="89"/>
      <c r="B1362" s="89"/>
      <c r="C1362" s="89"/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89"/>
      <c r="P1362" s="89"/>
      <c r="Q1362" s="89"/>
      <c r="R1362" s="89"/>
      <c r="S1362" s="89"/>
      <c r="T1362" s="89"/>
      <c r="U1362" s="89"/>
      <c r="V1362" s="89"/>
      <c r="W1362" s="89"/>
      <c r="X1362" s="89"/>
      <c r="Y1362" s="89"/>
      <c r="Z1362" s="89"/>
      <c r="AA1362" s="89"/>
      <c r="AB1362" s="89"/>
      <c r="AC1362" s="89"/>
      <c r="AD1362" s="89"/>
      <c r="AE1362" s="89"/>
      <c r="AF1362" s="89"/>
      <c r="AG1362" s="89"/>
      <c r="AH1362" s="89"/>
      <c r="AI1362" s="89"/>
      <c r="AJ1362" s="89"/>
      <c r="AK1362" s="89"/>
      <c r="AL1362" s="89"/>
      <c r="AM1362" s="89"/>
      <c r="AN1362" s="89"/>
      <c r="AO1362" s="89"/>
      <c r="AP1362" s="89"/>
      <c r="AQ1362" s="89"/>
      <c r="AR1362" s="89"/>
      <c r="AS1362" s="89"/>
      <c r="AT1362" s="89"/>
      <c r="AU1362" s="89"/>
      <c r="AV1362" s="89"/>
      <c r="AW1362" s="89"/>
      <c r="AX1362" s="89"/>
      <c r="AY1362" s="89"/>
      <c r="AZ1362" s="89"/>
      <c r="BA1362" s="89"/>
      <c r="BB1362" s="89"/>
      <c r="BC1362" s="89"/>
      <c r="BD1362" s="89"/>
      <c r="BE1362" s="89"/>
      <c r="BF1362" s="89"/>
      <c r="BG1362" s="89"/>
      <c r="BH1362" s="89"/>
      <c r="BI1362" s="89"/>
      <c r="BJ1362" s="89"/>
    </row>
    <row r="1363" spans="1:62" ht="12.75" x14ac:dyDescent="0.2">
      <c r="A1363" s="89"/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89"/>
      <c r="P1363" s="89"/>
      <c r="Q1363" s="89"/>
      <c r="R1363" s="89"/>
      <c r="S1363" s="89"/>
      <c r="T1363" s="89"/>
      <c r="U1363" s="89"/>
      <c r="V1363" s="89"/>
      <c r="W1363" s="89"/>
      <c r="X1363" s="89"/>
      <c r="Y1363" s="89"/>
      <c r="Z1363" s="89"/>
      <c r="AA1363" s="89"/>
      <c r="AB1363" s="89"/>
      <c r="AC1363" s="89"/>
      <c r="AD1363" s="89"/>
      <c r="AE1363" s="89"/>
      <c r="AF1363" s="89"/>
      <c r="AG1363" s="89"/>
      <c r="AH1363" s="89"/>
      <c r="AI1363" s="89"/>
      <c r="AJ1363" s="89"/>
      <c r="AK1363" s="89"/>
      <c r="AL1363" s="89"/>
      <c r="AM1363" s="89"/>
      <c r="AN1363" s="89"/>
      <c r="AO1363" s="89"/>
      <c r="AP1363" s="89"/>
      <c r="AQ1363" s="89"/>
      <c r="AR1363" s="89"/>
      <c r="AS1363" s="89"/>
      <c r="AT1363" s="89"/>
      <c r="AU1363" s="89"/>
      <c r="AV1363" s="89"/>
      <c r="AW1363" s="89"/>
      <c r="AX1363" s="89"/>
      <c r="AY1363" s="89"/>
      <c r="AZ1363" s="89"/>
      <c r="BA1363" s="89"/>
      <c r="BB1363" s="89"/>
      <c r="BC1363" s="89"/>
      <c r="BD1363" s="89"/>
      <c r="BE1363" s="89"/>
      <c r="BF1363" s="89"/>
      <c r="BG1363" s="89"/>
      <c r="BH1363" s="89"/>
      <c r="BI1363" s="89"/>
      <c r="BJ1363" s="89"/>
    </row>
    <row r="1364" spans="1:62" ht="12.75" x14ac:dyDescent="0.2">
      <c r="A1364" s="89"/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89"/>
      <c r="P1364" s="89"/>
      <c r="Q1364" s="89"/>
      <c r="R1364" s="89"/>
      <c r="S1364" s="89"/>
      <c r="T1364" s="89"/>
      <c r="U1364" s="89"/>
      <c r="V1364" s="89"/>
      <c r="W1364" s="89"/>
      <c r="X1364" s="89"/>
      <c r="Y1364" s="89"/>
      <c r="Z1364" s="89"/>
      <c r="AA1364" s="89"/>
      <c r="AB1364" s="89"/>
      <c r="AC1364" s="89"/>
      <c r="AD1364" s="89"/>
      <c r="AE1364" s="89"/>
      <c r="AF1364" s="89"/>
      <c r="AG1364" s="89"/>
      <c r="AH1364" s="89"/>
      <c r="AI1364" s="89"/>
      <c r="AJ1364" s="89"/>
      <c r="AK1364" s="89"/>
      <c r="AL1364" s="89"/>
      <c r="AM1364" s="89"/>
      <c r="AN1364" s="89"/>
      <c r="AO1364" s="89"/>
      <c r="AP1364" s="89"/>
      <c r="AQ1364" s="89"/>
      <c r="AR1364" s="89"/>
      <c r="AS1364" s="89"/>
      <c r="AT1364" s="89"/>
      <c r="AU1364" s="89"/>
      <c r="AV1364" s="89"/>
      <c r="AW1364" s="89"/>
      <c r="AX1364" s="89"/>
      <c r="AY1364" s="89"/>
      <c r="AZ1364" s="89"/>
      <c r="BA1364" s="89"/>
      <c r="BB1364" s="89"/>
      <c r="BC1364" s="89"/>
      <c r="BD1364" s="89"/>
      <c r="BE1364" s="89"/>
      <c r="BF1364" s="89"/>
      <c r="BG1364" s="89"/>
      <c r="BH1364" s="89"/>
      <c r="BI1364" s="89"/>
      <c r="BJ1364" s="89"/>
    </row>
    <row r="1365" spans="1:62" ht="12.75" x14ac:dyDescent="0.2">
      <c r="A1365" s="89"/>
      <c r="B1365" s="89"/>
      <c r="C1365" s="89"/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89"/>
      <c r="P1365" s="89"/>
      <c r="Q1365" s="89"/>
      <c r="R1365" s="89"/>
      <c r="S1365" s="89"/>
      <c r="T1365" s="89"/>
      <c r="U1365" s="89"/>
      <c r="V1365" s="89"/>
      <c r="W1365" s="89"/>
      <c r="X1365" s="89"/>
      <c r="Y1365" s="89"/>
      <c r="Z1365" s="89"/>
      <c r="AA1365" s="89"/>
      <c r="AB1365" s="89"/>
      <c r="AC1365" s="89"/>
      <c r="AD1365" s="89"/>
      <c r="AE1365" s="89"/>
      <c r="AF1365" s="89"/>
      <c r="AG1365" s="89"/>
      <c r="AH1365" s="89"/>
      <c r="AI1365" s="89"/>
      <c r="AJ1365" s="89"/>
      <c r="AK1365" s="89"/>
      <c r="AL1365" s="89"/>
      <c r="AM1365" s="89"/>
      <c r="AN1365" s="89"/>
      <c r="AO1365" s="89"/>
      <c r="AP1365" s="89"/>
      <c r="AQ1365" s="89"/>
      <c r="AR1365" s="89"/>
      <c r="AS1365" s="89"/>
      <c r="AT1365" s="89"/>
      <c r="AU1365" s="89"/>
      <c r="AV1365" s="89"/>
      <c r="AW1365" s="89"/>
      <c r="AX1365" s="89"/>
      <c r="AY1365" s="89"/>
      <c r="AZ1365" s="89"/>
      <c r="BA1365" s="89"/>
      <c r="BB1365" s="89"/>
      <c r="BC1365" s="89"/>
      <c r="BD1365" s="89"/>
      <c r="BE1365" s="89"/>
      <c r="BF1365" s="89"/>
      <c r="BG1365" s="89"/>
      <c r="BH1365" s="89"/>
      <c r="BI1365" s="89"/>
      <c r="BJ1365" s="89"/>
    </row>
    <row r="1366" spans="1:62" ht="12.75" x14ac:dyDescent="0.2">
      <c r="A1366" s="89"/>
      <c r="B1366" s="89"/>
      <c r="C1366" s="89"/>
      <c r="D1366" s="89"/>
      <c r="E1366" s="89"/>
      <c r="F1366" s="89"/>
      <c r="G1366" s="89"/>
      <c r="H1366" s="89"/>
      <c r="I1366" s="89"/>
      <c r="J1366" s="89"/>
      <c r="K1366" s="89"/>
      <c r="L1366" s="89"/>
      <c r="M1366" s="89"/>
      <c r="N1366" s="89"/>
      <c r="O1366" s="89"/>
      <c r="P1366" s="89"/>
      <c r="Q1366" s="89"/>
      <c r="R1366" s="89"/>
      <c r="S1366" s="89"/>
      <c r="T1366" s="89"/>
      <c r="U1366" s="89"/>
      <c r="V1366" s="89"/>
      <c r="W1366" s="89"/>
      <c r="X1366" s="89"/>
      <c r="Y1366" s="89"/>
      <c r="Z1366" s="89"/>
      <c r="AA1366" s="89"/>
      <c r="AB1366" s="89"/>
      <c r="AC1366" s="89"/>
      <c r="AD1366" s="89"/>
      <c r="AE1366" s="89"/>
      <c r="AF1366" s="89"/>
      <c r="AG1366" s="89"/>
      <c r="AH1366" s="89"/>
      <c r="AI1366" s="89"/>
      <c r="AJ1366" s="89"/>
      <c r="AK1366" s="89"/>
      <c r="AL1366" s="89"/>
      <c r="AM1366" s="89"/>
      <c r="AN1366" s="89"/>
      <c r="AO1366" s="89"/>
      <c r="AP1366" s="89"/>
      <c r="AQ1366" s="89"/>
      <c r="AR1366" s="89"/>
      <c r="AS1366" s="89"/>
      <c r="AT1366" s="89"/>
      <c r="AU1366" s="89"/>
      <c r="AV1366" s="89"/>
      <c r="AW1366" s="89"/>
      <c r="AX1366" s="89"/>
      <c r="AY1366" s="89"/>
      <c r="AZ1366" s="89"/>
      <c r="BA1366" s="89"/>
      <c r="BB1366" s="89"/>
      <c r="BC1366" s="89"/>
      <c r="BD1366" s="89"/>
      <c r="BE1366" s="89"/>
      <c r="BF1366" s="89"/>
      <c r="BG1366" s="89"/>
      <c r="BH1366" s="89"/>
      <c r="BI1366" s="89"/>
      <c r="BJ1366" s="89"/>
    </row>
    <row r="1367" spans="1:62" ht="12.75" x14ac:dyDescent="0.2">
      <c r="A1367" s="89"/>
      <c r="B1367" s="89"/>
      <c r="C1367" s="89"/>
      <c r="D1367" s="89"/>
      <c r="E1367" s="89"/>
      <c r="F1367" s="89"/>
      <c r="G1367" s="89"/>
      <c r="H1367" s="89"/>
      <c r="I1367" s="89"/>
      <c r="J1367" s="89"/>
      <c r="K1367" s="89"/>
      <c r="L1367" s="89"/>
      <c r="M1367" s="89"/>
      <c r="N1367" s="89"/>
      <c r="O1367" s="89"/>
      <c r="P1367" s="89"/>
      <c r="Q1367" s="89"/>
      <c r="R1367" s="89"/>
      <c r="S1367" s="89"/>
      <c r="T1367" s="89"/>
      <c r="U1367" s="89"/>
      <c r="V1367" s="89"/>
      <c r="W1367" s="89"/>
      <c r="X1367" s="89"/>
      <c r="Y1367" s="89"/>
      <c r="Z1367" s="89"/>
      <c r="AA1367" s="89"/>
      <c r="AB1367" s="89"/>
      <c r="AC1367" s="89"/>
      <c r="AD1367" s="89"/>
      <c r="AE1367" s="89"/>
      <c r="AF1367" s="89"/>
      <c r="AG1367" s="89"/>
      <c r="AH1367" s="89"/>
      <c r="AI1367" s="89"/>
      <c r="AJ1367" s="89"/>
      <c r="AK1367" s="89"/>
      <c r="AL1367" s="89"/>
      <c r="AM1367" s="89"/>
      <c r="AN1367" s="89"/>
      <c r="AO1367" s="89"/>
      <c r="AP1367" s="89"/>
      <c r="AQ1367" s="89"/>
      <c r="AR1367" s="89"/>
      <c r="AS1367" s="89"/>
      <c r="AT1367" s="89"/>
      <c r="AU1367" s="89"/>
      <c r="AV1367" s="89"/>
      <c r="AW1367" s="89"/>
      <c r="AX1367" s="89"/>
      <c r="AY1367" s="89"/>
      <c r="AZ1367" s="89"/>
      <c r="BA1367" s="89"/>
      <c r="BB1367" s="89"/>
      <c r="BC1367" s="89"/>
      <c r="BD1367" s="89"/>
      <c r="BE1367" s="89"/>
      <c r="BF1367" s="89"/>
      <c r="BG1367" s="89"/>
      <c r="BH1367" s="89"/>
      <c r="BI1367" s="89"/>
      <c r="BJ1367" s="89"/>
    </row>
    <row r="1368" spans="1:62" ht="12.75" x14ac:dyDescent="0.2">
      <c r="A1368" s="89"/>
      <c r="B1368" s="89"/>
      <c r="C1368" s="89"/>
      <c r="D1368" s="89"/>
      <c r="E1368" s="89"/>
      <c r="F1368" s="89"/>
      <c r="G1368" s="89"/>
      <c r="H1368" s="89"/>
      <c r="I1368" s="89"/>
      <c r="J1368" s="89"/>
      <c r="K1368" s="89"/>
      <c r="L1368" s="89"/>
      <c r="M1368" s="89"/>
      <c r="N1368" s="89"/>
      <c r="O1368" s="89"/>
      <c r="P1368" s="89"/>
      <c r="Q1368" s="89"/>
      <c r="R1368" s="89"/>
      <c r="S1368" s="89"/>
      <c r="T1368" s="89"/>
      <c r="U1368" s="89"/>
      <c r="V1368" s="89"/>
      <c r="W1368" s="89"/>
      <c r="X1368" s="89"/>
      <c r="Y1368" s="89"/>
      <c r="Z1368" s="89"/>
      <c r="AA1368" s="89"/>
      <c r="AB1368" s="89"/>
      <c r="AC1368" s="89"/>
      <c r="AD1368" s="89"/>
      <c r="AE1368" s="89"/>
      <c r="AF1368" s="89"/>
      <c r="AG1368" s="89"/>
      <c r="AH1368" s="89"/>
      <c r="AI1368" s="89"/>
      <c r="AJ1368" s="89"/>
      <c r="AK1368" s="89"/>
      <c r="AL1368" s="89"/>
      <c r="AM1368" s="89"/>
      <c r="AN1368" s="89"/>
      <c r="AO1368" s="89"/>
      <c r="AP1368" s="89"/>
      <c r="AQ1368" s="89"/>
      <c r="AR1368" s="89"/>
      <c r="AS1368" s="89"/>
      <c r="AT1368" s="89"/>
      <c r="AU1368" s="89"/>
      <c r="AV1368" s="89"/>
      <c r="AW1368" s="89"/>
      <c r="AX1368" s="89"/>
      <c r="AY1368" s="89"/>
      <c r="AZ1368" s="89"/>
      <c r="BA1368" s="89"/>
      <c r="BB1368" s="89"/>
      <c r="BC1368" s="89"/>
      <c r="BD1368" s="89"/>
      <c r="BE1368" s="89"/>
      <c r="BF1368" s="89"/>
      <c r="BG1368" s="89"/>
      <c r="BH1368" s="89"/>
      <c r="BI1368" s="89"/>
      <c r="BJ1368" s="89"/>
    </row>
    <row r="1369" spans="1:62" ht="12.75" x14ac:dyDescent="0.2">
      <c r="A1369" s="89"/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  <c r="L1369" s="89"/>
      <c r="M1369" s="89"/>
      <c r="N1369" s="89"/>
      <c r="O1369" s="89"/>
      <c r="P1369" s="89"/>
      <c r="Q1369" s="89"/>
      <c r="R1369" s="89"/>
      <c r="S1369" s="89"/>
      <c r="T1369" s="89"/>
      <c r="U1369" s="89"/>
      <c r="V1369" s="89"/>
      <c r="W1369" s="89"/>
      <c r="X1369" s="89"/>
      <c r="Y1369" s="89"/>
      <c r="Z1369" s="89"/>
      <c r="AA1369" s="89"/>
      <c r="AB1369" s="89"/>
      <c r="AC1369" s="89"/>
      <c r="AD1369" s="89"/>
      <c r="AE1369" s="89"/>
      <c r="AF1369" s="89"/>
      <c r="AG1369" s="89"/>
      <c r="AH1369" s="89"/>
      <c r="AI1369" s="89"/>
      <c r="AJ1369" s="89"/>
      <c r="AK1369" s="89"/>
      <c r="AL1369" s="89"/>
      <c r="AM1369" s="89"/>
      <c r="AN1369" s="89"/>
      <c r="AO1369" s="89"/>
      <c r="AP1369" s="89"/>
      <c r="AQ1369" s="89"/>
      <c r="AR1369" s="89"/>
      <c r="AS1369" s="89"/>
      <c r="AT1369" s="89"/>
      <c r="AU1369" s="89"/>
      <c r="AV1369" s="89"/>
      <c r="AW1369" s="89"/>
      <c r="AX1369" s="89"/>
      <c r="AY1369" s="89"/>
      <c r="AZ1369" s="89"/>
      <c r="BA1369" s="89"/>
      <c r="BB1369" s="89"/>
      <c r="BC1369" s="89"/>
      <c r="BD1369" s="89"/>
      <c r="BE1369" s="89"/>
      <c r="BF1369" s="89"/>
      <c r="BG1369" s="89"/>
      <c r="BH1369" s="89"/>
      <c r="BI1369" s="89"/>
      <c r="BJ1369" s="89"/>
    </row>
    <row r="1370" spans="1:62" ht="12.75" x14ac:dyDescent="0.2">
      <c r="A1370" s="89"/>
      <c r="B1370" s="89"/>
      <c r="C1370" s="89"/>
      <c r="D1370" s="89"/>
      <c r="E1370" s="89"/>
      <c r="F1370" s="89"/>
      <c r="G1370" s="89"/>
      <c r="H1370" s="89"/>
      <c r="I1370" s="89"/>
      <c r="J1370" s="89"/>
      <c r="K1370" s="89"/>
      <c r="L1370" s="89"/>
      <c r="M1370" s="89"/>
      <c r="N1370" s="89"/>
      <c r="O1370" s="89"/>
      <c r="P1370" s="89"/>
      <c r="Q1370" s="89"/>
      <c r="R1370" s="89"/>
      <c r="S1370" s="89"/>
      <c r="T1370" s="89"/>
      <c r="U1370" s="89"/>
      <c r="V1370" s="89"/>
      <c r="W1370" s="89"/>
      <c r="X1370" s="89"/>
      <c r="Y1370" s="89"/>
      <c r="Z1370" s="89"/>
      <c r="AA1370" s="89"/>
      <c r="AB1370" s="89"/>
      <c r="AC1370" s="89"/>
      <c r="AD1370" s="89"/>
      <c r="AE1370" s="89"/>
      <c r="AF1370" s="89"/>
      <c r="AG1370" s="89"/>
      <c r="AH1370" s="89"/>
      <c r="AI1370" s="89"/>
      <c r="AJ1370" s="89"/>
      <c r="AK1370" s="89"/>
      <c r="AL1370" s="89"/>
      <c r="AM1370" s="89"/>
      <c r="AN1370" s="89"/>
      <c r="AO1370" s="89"/>
      <c r="AP1370" s="89"/>
      <c r="AQ1370" s="89"/>
      <c r="AR1370" s="89"/>
      <c r="AS1370" s="89"/>
      <c r="AT1370" s="89"/>
      <c r="AU1370" s="89"/>
      <c r="AV1370" s="89"/>
      <c r="AW1370" s="89"/>
      <c r="AX1370" s="89"/>
      <c r="AY1370" s="89"/>
      <c r="AZ1370" s="89"/>
      <c r="BA1370" s="89"/>
      <c r="BB1370" s="89"/>
      <c r="BC1370" s="89"/>
      <c r="BD1370" s="89"/>
      <c r="BE1370" s="89"/>
      <c r="BF1370" s="89"/>
      <c r="BG1370" s="89"/>
      <c r="BH1370" s="89"/>
      <c r="BI1370" s="89"/>
      <c r="BJ1370" s="89"/>
    </row>
    <row r="1371" spans="1:62" ht="12.75" x14ac:dyDescent="0.2">
      <c r="A1371" s="89"/>
      <c r="B1371" s="89"/>
      <c r="C1371" s="89"/>
      <c r="D1371" s="89"/>
      <c r="E1371" s="89"/>
      <c r="F1371" s="89"/>
      <c r="G1371" s="89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89"/>
      <c r="U1371" s="89"/>
      <c r="V1371" s="89"/>
      <c r="W1371" s="89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  <c r="AM1371" s="89"/>
      <c r="AN1371" s="89"/>
      <c r="AO1371" s="89"/>
      <c r="AP1371" s="89"/>
      <c r="AQ1371" s="89"/>
      <c r="AR1371" s="89"/>
      <c r="AS1371" s="89"/>
      <c r="AT1371" s="89"/>
      <c r="AU1371" s="89"/>
      <c r="AV1371" s="89"/>
      <c r="AW1371" s="89"/>
      <c r="AX1371" s="89"/>
      <c r="AY1371" s="89"/>
      <c r="AZ1371" s="89"/>
      <c r="BA1371" s="89"/>
      <c r="BB1371" s="89"/>
      <c r="BC1371" s="89"/>
      <c r="BD1371" s="89"/>
      <c r="BE1371" s="89"/>
      <c r="BF1371" s="89"/>
      <c r="BG1371" s="89"/>
      <c r="BH1371" s="89"/>
      <c r="BI1371" s="89"/>
      <c r="BJ1371" s="89"/>
    </row>
    <row r="1372" spans="1:62" ht="12.75" x14ac:dyDescent="0.2">
      <c r="A1372" s="89"/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  <c r="L1372" s="89"/>
      <c r="M1372" s="89"/>
      <c r="N1372" s="89"/>
      <c r="O1372" s="89"/>
      <c r="P1372" s="89"/>
      <c r="Q1372" s="89"/>
      <c r="R1372" s="89"/>
      <c r="S1372" s="89"/>
      <c r="T1372" s="89"/>
      <c r="U1372" s="89"/>
      <c r="V1372" s="89"/>
      <c r="W1372" s="89"/>
      <c r="X1372" s="89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  <c r="AM1372" s="89"/>
      <c r="AN1372" s="89"/>
      <c r="AO1372" s="89"/>
      <c r="AP1372" s="89"/>
      <c r="AQ1372" s="89"/>
      <c r="AR1372" s="89"/>
      <c r="AS1372" s="89"/>
      <c r="AT1372" s="89"/>
      <c r="AU1372" s="89"/>
      <c r="AV1372" s="89"/>
      <c r="AW1372" s="89"/>
      <c r="AX1372" s="89"/>
      <c r="AY1372" s="89"/>
      <c r="AZ1372" s="89"/>
      <c r="BA1372" s="89"/>
      <c r="BB1372" s="89"/>
      <c r="BC1372" s="89"/>
      <c r="BD1372" s="89"/>
      <c r="BE1372" s="89"/>
      <c r="BF1372" s="89"/>
      <c r="BG1372" s="89"/>
      <c r="BH1372" s="89"/>
      <c r="BI1372" s="89"/>
      <c r="BJ1372" s="89"/>
    </row>
    <row r="1373" spans="1:62" ht="12.75" x14ac:dyDescent="0.2">
      <c r="A1373" s="89"/>
      <c r="B1373" s="89"/>
      <c r="C1373" s="89"/>
      <c r="D1373" s="89"/>
      <c r="E1373" s="89"/>
      <c r="F1373" s="89"/>
      <c r="G1373" s="89"/>
      <c r="H1373" s="89"/>
      <c r="I1373" s="89"/>
      <c r="J1373" s="89"/>
      <c r="K1373" s="89"/>
      <c r="L1373" s="89"/>
      <c r="M1373" s="89"/>
      <c r="N1373" s="89"/>
      <c r="O1373" s="89"/>
      <c r="P1373" s="89"/>
      <c r="Q1373" s="89"/>
      <c r="R1373" s="89"/>
      <c r="S1373" s="89"/>
      <c r="T1373" s="89"/>
      <c r="U1373" s="89"/>
      <c r="V1373" s="89"/>
      <c r="W1373" s="89"/>
      <c r="X1373" s="89"/>
      <c r="Y1373" s="89"/>
      <c r="Z1373" s="89"/>
      <c r="AA1373" s="89"/>
      <c r="AB1373" s="89"/>
      <c r="AC1373" s="89"/>
      <c r="AD1373" s="89"/>
      <c r="AE1373" s="89"/>
      <c r="AF1373" s="89"/>
      <c r="AG1373" s="89"/>
      <c r="AH1373" s="89"/>
      <c r="AI1373" s="89"/>
      <c r="AJ1373" s="89"/>
      <c r="AK1373" s="89"/>
      <c r="AL1373" s="89"/>
      <c r="AM1373" s="89"/>
      <c r="AN1373" s="89"/>
      <c r="AO1373" s="89"/>
      <c r="AP1373" s="89"/>
      <c r="AQ1373" s="89"/>
      <c r="AR1373" s="89"/>
      <c r="AS1373" s="89"/>
      <c r="AT1373" s="89"/>
      <c r="AU1373" s="89"/>
      <c r="AV1373" s="89"/>
      <c r="AW1373" s="89"/>
      <c r="AX1373" s="89"/>
      <c r="AY1373" s="89"/>
      <c r="AZ1373" s="89"/>
      <c r="BA1373" s="89"/>
      <c r="BB1373" s="89"/>
      <c r="BC1373" s="89"/>
      <c r="BD1373" s="89"/>
      <c r="BE1373" s="89"/>
      <c r="BF1373" s="89"/>
      <c r="BG1373" s="89"/>
      <c r="BH1373" s="89"/>
      <c r="BI1373" s="89"/>
      <c r="BJ1373" s="89"/>
    </row>
    <row r="1374" spans="1:62" ht="12.75" x14ac:dyDescent="0.2">
      <c r="A1374" s="89"/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  <c r="S1374" s="89"/>
      <c r="T1374" s="89"/>
      <c r="U1374" s="89"/>
      <c r="V1374" s="89"/>
      <c r="W1374" s="89"/>
      <c r="X1374" s="89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  <c r="AM1374" s="89"/>
      <c r="AN1374" s="89"/>
      <c r="AO1374" s="89"/>
      <c r="AP1374" s="89"/>
      <c r="AQ1374" s="89"/>
      <c r="AR1374" s="89"/>
      <c r="AS1374" s="89"/>
      <c r="AT1374" s="89"/>
      <c r="AU1374" s="89"/>
      <c r="AV1374" s="89"/>
      <c r="AW1374" s="89"/>
      <c r="AX1374" s="89"/>
      <c r="AY1374" s="89"/>
      <c r="AZ1374" s="89"/>
      <c r="BA1374" s="89"/>
      <c r="BB1374" s="89"/>
      <c r="BC1374" s="89"/>
      <c r="BD1374" s="89"/>
      <c r="BE1374" s="89"/>
      <c r="BF1374" s="89"/>
      <c r="BG1374" s="89"/>
      <c r="BH1374" s="89"/>
      <c r="BI1374" s="89"/>
      <c r="BJ1374" s="89"/>
    </row>
    <row r="1375" spans="1:62" ht="12.75" x14ac:dyDescent="0.2">
      <c r="A1375" s="89"/>
      <c r="B1375" s="89"/>
      <c r="C1375" s="89"/>
      <c r="D1375" s="89"/>
      <c r="E1375" s="89"/>
      <c r="F1375" s="89"/>
      <c r="G1375" s="89"/>
      <c r="H1375" s="89"/>
      <c r="I1375" s="89"/>
      <c r="J1375" s="89"/>
      <c r="K1375" s="89"/>
      <c r="L1375" s="89"/>
      <c r="M1375" s="89"/>
      <c r="N1375" s="89"/>
      <c r="O1375" s="89"/>
      <c r="P1375" s="89"/>
      <c r="Q1375" s="89"/>
      <c r="R1375" s="89"/>
      <c r="S1375" s="89"/>
      <c r="T1375" s="89"/>
      <c r="U1375" s="89"/>
      <c r="V1375" s="89"/>
      <c r="W1375" s="89"/>
      <c r="X1375" s="89"/>
      <c r="Y1375" s="89"/>
      <c r="Z1375" s="89"/>
      <c r="AA1375" s="89"/>
      <c r="AB1375" s="89"/>
      <c r="AC1375" s="89"/>
      <c r="AD1375" s="89"/>
      <c r="AE1375" s="89"/>
      <c r="AF1375" s="89"/>
      <c r="AG1375" s="89"/>
      <c r="AH1375" s="89"/>
      <c r="AI1375" s="89"/>
      <c r="AJ1375" s="89"/>
      <c r="AK1375" s="89"/>
      <c r="AL1375" s="89"/>
      <c r="AM1375" s="89"/>
      <c r="AN1375" s="89"/>
      <c r="AO1375" s="89"/>
      <c r="AP1375" s="89"/>
      <c r="AQ1375" s="89"/>
      <c r="AR1375" s="89"/>
      <c r="AS1375" s="89"/>
      <c r="AT1375" s="89"/>
      <c r="AU1375" s="89"/>
      <c r="AV1375" s="89"/>
      <c r="AW1375" s="89"/>
      <c r="AX1375" s="89"/>
      <c r="AY1375" s="89"/>
      <c r="AZ1375" s="89"/>
      <c r="BA1375" s="89"/>
      <c r="BB1375" s="89"/>
      <c r="BC1375" s="89"/>
      <c r="BD1375" s="89"/>
      <c r="BE1375" s="89"/>
      <c r="BF1375" s="89"/>
      <c r="BG1375" s="89"/>
      <c r="BH1375" s="89"/>
      <c r="BI1375" s="89"/>
      <c r="BJ1375" s="89"/>
    </row>
    <row r="1376" spans="1:62" ht="12.75" x14ac:dyDescent="0.2">
      <c r="A1376" s="89"/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  <c r="S1376" s="89"/>
      <c r="T1376" s="89"/>
      <c r="U1376" s="89"/>
      <c r="V1376" s="89"/>
      <c r="W1376" s="89"/>
      <c r="X1376" s="89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  <c r="AM1376" s="89"/>
      <c r="AN1376" s="89"/>
      <c r="AO1376" s="89"/>
      <c r="AP1376" s="89"/>
      <c r="AQ1376" s="89"/>
      <c r="AR1376" s="89"/>
      <c r="AS1376" s="89"/>
      <c r="AT1376" s="89"/>
      <c r="AU1376" s="89"/>
      <c r="AV1376" s="89"/>
      <c r="AW1376" s="89"/>
      <c r="AX1376" s="89"/>
      <c r="AY1376" s="89"/>
      <c r="AZ1376" s="89"/>
      <c r="BA1376" s="89"/>
      <c r="BB1376" s="89"/>
      <c r="BC1376" s="89"/>
      <c r="BD1376" s="89"/>
      <c r="BE1376" s="89"/>
      <c r="BF1376" s="89"/>
      <c r="BG1376" s="89"/>
      <c r="BH1376" s="89"/>
      <c r="BI1376" s="89"/>
      <c r="BJ1376" s="89"/>
    </row>
    <row r="1377" spans="1:62" ht="12.75" x14ac:dyDescent="0.2">
      <c r="A1377" s="89"/>
      <c r="B1377" s="89"/>
      <c r="C1377" s="89"/>
      <c r="D1377" s="89"/>
      <c r="E1377" s="89"/>
      <c r="F1377" s="89"/>
      <c r="G1377" s="89"/>
      <c r="H1377" s="89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  <c r="S1377" s="89"/>
      <c r="T1377" s="89"/>
      <c r="U1377" s="89"/>
      <c r="V1377" s="89"/>
      <c r="W1377" s="89"/>
      <c r="X1377" s="89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  <c r="AM1377" s="89"/>
      <c r="AN1377" s="89"/>
      <c r="AO1377" s="89"/>
      <c r="AP1377" s="89"/>
      <c r="AQ1377" s="89"/>
      <c r="AR1377" s="89"/>
      <c r="AS1377" s="89"/>
      <c r="AT1377" s="89"/>
      <c r="AU1377" s="89"/>
      <c r="AV1377" s="89"/>
      <c r="AW1377" s="89"/>
      <c r="AX1377" s="89"/>
      <c r="AY1377" s="89"/>
      <c r="AZ1377" s="89"/>
      <c r="BA1377" s="89"/>
      <c r="BB1377" s="89"/>
      <c r="BC1377" s="89"/>
      <c r="BD1377" s="89"/>
      <c r="BE1377" s="89"/>
      <c r="BF1377" s="89"/>
      <c r="BG1377" s="89"/>
      <c r="BH1377" s="89"/>
      <c r="BI1377" s="89"/>
      <c r="BJ1377" s="89"/>
    </row>
    <row r="1378" spans="1:62" ht="12.75" x14ac:dyDescent="0.2">
      <c r="A1378" s="89"/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  <c r="L1378" s="89"/>
      <c r="M1378" s="89"/>
      <c r="N1378" s="89"/>
      <c r="O1378" s="89"/>
      <c r="P1378" s="89"/>
      <c r="Q1378" s="89"/>
      <c r="R1378" s="89"/>
      <c r="S1378" s="89"/>
      <c r="T1378" s="89"/>
      <c r="U1378" s="89"/>
      <c r="V1378" s="89"/>
      <c r="W1378" s="89"/>
      <c r="X1378" s="8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  <c r="AM1378" s="89"/>
      <c r="AN1378" s="89"/>
      <c r="AO1378" s="89"/>
      <c r="AP1378" s="89"/>
      <c r="AQ1378" s="89"/>
      <c r="AR1378" s="89"/>
      <c r="AS1378" s="89"/>
      <c r="AT1378" s="89"/>
      <c r="AU1378" s="89"/>
      <c r="AV1378" s="89"/>
      <c r="AW1378" s="89"/>
      <c r="AX1378" s="89"/>
      <c r="AY1378" s="89"/>
      <c r="AZ1378" s="89"/>
      <c r="BA1378" s="89"/>
      <c r="BB1378" s="89"/>
      <c r="BC1378" s="89"/>
      <c r="BD1378" s="89"/>
      <c r="BE1378" s="89"/>
      <c r="BF1378" s="89"/>
      <c r="BG1378" s="89"/>
      <c r="BH1378" s="89"/>
      <c r="BI1378" s="89"/>
      <c r="BJ1378" s="89"/>
    </row>
    <row r="1379" spans="1:62" ht="12.75" x14ac:dyDescent="0.2">
      <c r="A1379" s="89"/>
      <c r="B1379" s="89"/>
      <c r="C1379" s="89"/>
      <c r="D1379" s="89"/>
      <c r="E1379" s="89"/>
      <c r="F1379" s="89"/>
      <c r="G1379" s="89"/>
      <c r="H1379" s="89"/>
      <c r="I1379" s="89"/>
      <c r="J1379" s="89"/>
      <c r="K1379" s="89"/>
      <c r="L1379" s="89"/>
      <c r="M1379" s="89"/>
      <c r="N1379" s="89"/>
      <c r="O1379" s="89"/>
      <c r="P1379" s="89"/>
      <c r="Q1379" s="89"/>
      <c r="R1379" s="89"/>
      <c r="S1379" s="89"/>
      <c r="T1379" s="89"/>
      <c r="U1379" s="89"/>
      <c r="V1379" s="89"/>
      <c r="W1379" s="89"/>
      <c r="X1379" s="89"/>
      <c r="Y1379" s="89"/>
      <c r="Z1379" s="89"/>
      <c r="AA1379" s="89"/>
      <c r="AB1379" s="89"/>
      <c r="AC1379" s="89"/>
      <c r="AD1379" s="89"/>
      <c r="AE1379" s="89"/>
      <c r="AF1379" s="89"/>
      <c r="AG1379" s="89"/>
      <c r="AH1379" s="89"/>
      <c r="AI1379" s="89"/>
      <c r="AJ1379" s="89"/>
      <c r="AK1379" s="89"/>
      <c r="AL1379" s="89"/>
      <c r="AM1379" s="89"/>
      <c r="AN1379" s="89"/>
      <c r="AO1379" s="89"/>
      <c r="AP1379" s="89"/>
      <c r="AQ1379" s="89"/>
      <c r="AR1379" s="89"/>
      <c r="AS1379" s="89"/>
      <c r="AT1379" s="89"/>
      <c r="AU1379" s="89"/>
      <c r="AV1379" s="89"/>
      <c r="AW1379" s="89"/>
      <c r="AX1379" s="89"/>
      <c r="AY1379" s="89"/>
      <c r="AZ1379" s="89"/>
      <c r="BA1379" s="89"/>
      <c r="BB1379" s="89"/>
      <c r="BC1379" s="89"/>
      <c r="BD1379" s="89"/>
      <c r="BE1379" s="89"/>
      <c r="BF1379" s="89"/>
      <c r="BG1379" s="89"/>
      <c r="BH1379" s="89"/>
      <c r="BI1379" s="89"/>
      <c r="BJ1379" s="89"/>
    </row>
    <row r="1380" spans="1:62" ht="12.75" x14ac:dyDescent="0.2">
      <c r="A1380" s="89"/>
      <c r="B1380" s="89"/>
      <c r="C1380" s="89"/>
      <c r="D1380" s="89"/>
      <c r="E1380" s="89"/>
      <c r="F1380" s="89"/>
      <c r="G1380" s="89"/>
      <c r="H1380" s="89"/>
      <c r="I1380" s="89"/>
      <c r="J1380" s="89"/>
      <c r="K1380" s="89"/>
      <c r="L1380" s="89"/>
      <c r="M1380" s="89"/>
      <c r="N1380" s="89"/>
      <c r="O1380" s="89"/>
      <c r="P1380" s="89"/>
      <c r="Q1380" s="89"/>
      <c r="R1380" s="89"/>
      <c r="S1380" s="89"/>
      <c r="T1380" s="89"/>
      <c r="U1380" s="89"/>
      <c r="V1380" s="89"/>
      <c r="W1380" s="89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89"/>
      <c r="AN1380" s="89"/>
      <c r="AO1380" s="89"/>
      <c r="AP1380" s="89"/>
      <c r="AQ1380" s="89"/>
      <c r="AR1380" s="89"/>
      <c r="AS1380" s="89"/>
      <c r="AT1380" s="89"/>
      <c r="AU1380" s="89"/>
      <c r="AV1380" s="89"/>
      <c r="AW1380" s="89"/>
      <c r="AX1380" s="89"/>
      <c r="AY1380" s="89"/>
      <c r="AZ1380" s="89"/>
      <c r="BA1380" s="89"/>
      <c r="BB1380" s="89"/>
      <c r="BC1380" s="89"/>
      <c r="BD1380" s="89"/>
      <c r="BE1380" s="89"/>
      <c r="BF1380" s="89"/>
      <c r="BG1380" s="89"/>
      <c r="BH1380" s="89"/>
      <c r="BI1380" s="89"/>
      <c r="BJ1380" s="89"/>
    </row>
    <row r="1381" spans="1:62" ht="12.75" x14ac:dyDescent="0.2">
      <c r="A1381" s="89"/>
      <c r="B1381" s="89"/>
      <c r="C1381" s="89"/>
      <c r="D1381" s="89"/>
      <c r="E1381" s="89"/>
      <c r="F1381" s="89"/>
      <c r="G1381" s="89"/>
      <c r="H1381" s="89"/>
      <c r="I1381" s="89"/>
      <c r="J1381" s="89"/>
      <c r="K1381" s="89"/>
      <c r="L1381" s="89"/>
      <c r="M1381" s="89"/>
      <c r="N1381" s="89"/>
      <c r="O1381" s="89"/>
      <c r="P1381" s="89"/>
      <c r="Q1381" s="89"/>
      <c r="R1381" s="89"/>
      <c r="S1381" s="89"/>
      <c r="T1381" s="89"/>
      <c r="U1381" s="89"/>
      <c r="V1381" s="89"/>
      <c r="W1381" s="89"/>
      <c r="X1381" s="89"/>
      <c r="Y1381" s="89"/>
      <c r="Z1381" s="89"/>
      <c r="AA1381" s="89"/>
      <c r="AB1381" s="89"/>
      <c r="AC1381" s="89"/>
      <c r="AD1381" s="89"/>
      <c r="AE1381" s="89"/>
      <c r="AF1381" s="89"/>
      <c r="AG1381" s="89"/>
      <c r="AH1381" s="89"/>
      <c r="AI1381" s="89"/>
      <c r="AJ1381" s="89"/>
      <c r="AK1381" s="89"/>
      <c r="AL1381" s="89"/>
      <c r="AM1381" s="89"/>
      <c r="AN1381" s="89"/>
      <c r="AO1381" s="89"/>
      <c r="AP1381" s="89"/>
      <c r="AQ1381" s="89"/>
      <c r="AR1381" s="89"/>
      <c r="AS1381" s="89"/>
      <c r="AT1381" s="89"/>
      <c r="AU1381" s="89"/>
      <c r="AV1381" s="89"/>
      <c r="AW1381" s="89"/>
      <c r="AX1381" s="89"/>
      <c r="AY1381" s="89"/>
      <c r="AZ1381" s="89"/>
      <c r="BA1381" s="89"/>
      <c r="BB1381" s="89"/>
      <c r="BC1381" s="89"/>
      <c r="BD1381" s="89"/>
      <c r="BE1381" s="89"/>
      <c r="BF1381" s="89"/>
      <c r="BG1381" s="89"/>
      <c r="BH1381" s="89"/>
      <c r="BI1381" s="89"/>
      <c r="BJ1381" s="89"/>
    </row>
    <row r="1382" spans="1:62" ht="12.75" x14ac:dyDescent="0.2">
      <c r="A1382" s="89"/>
      <c r="B1382" s="89"/>
      <c r="C1382" s="89"/>
      <c r="D1382" s="89"/>
      <c r="E1382" s="89"/>
      <c r="F1382" s="89"/>
      <c r="G1382" s="89"/>
      <c r="H1382" s="89"/>
      <c r="I1382" s="89"/>
      <c r="J1382" s="89"/>
      <c r="K1382" s="89"/>
      <c r="L1382" s="89"/>
      <c r="M1382" s="89"/>
      <c r="N1382" s="89"/>
      <c r="O1382" s="89"/>
      <c r="P1382" s="89"/>
      <c r="Q1382" s="89"/>
      <c r="R1382" s="89"/>
      <c r="S1382" s="89"/>
      <c r="T1382" s="89"/>
      <c r="U1382" s="89"/>
      <c r="V1382" s="89"/>
      <c r="W1382" s="89"/>
      <c r="X1382" s="89"/>
      <c r="Y1382" s="89"/>
      <c r="Z1382" s="89"/>
      <c r="AA1382" s="89"/>
      <c r="AB1382" s="89"/>
      <c r="AC1382" s="89"/>
      <c r="AD1382" s="89"/>
      <c r="AE1382" s="89"/>
      <c r="AF1382" s="89"/>
      <c r="AG1382" s="89"/>
      <c r="AH1382" s="89"/>
      <c r="AI1382" s="89"/>
      <c r="AJ1382" s="89"/>
      <c r="AK1382" s="89"/>
      <c r="AL1382" s="89"/>
      <c r="AM1382" s="89"/>
      <c r="AN1382" s="89"/>
      <c r="AO1382" s="89"/>
      <c r="AP1382" s="89"/>
      <c r="AQ1382" s="89"/>
      <c r="AR1382" s="89"/>
      <c r="AS1382" s="89"/>
      <c r="AT1382" s="89"/>
      <c r="AU1382" s="89"/>
      <c r="AV1382" s="89"/>
      <c r="AW1382" s="89"/>
      <c r="AX1382" s="89"/>
      <c r="AY1382" s="89"/>
      <c r="AZ1382" s="89"/>
      <c r="BA1382" s="89"/>
      <c r="BB1382" s="89"/>
      <c r="BC1382" s="89"/>
      <c r="BD1382" s="89"/>
      <c r="BE1382" s="89"/>
      <c r="BF1382" s="89"/>
      <c r="BG1382" s="89"/>
      <c r="BH1382" s="89"/>
      <c r="BI1382" s="89"/>
      <c r="BJ1382" s="89"/>
    </row>
    <row r="1383" spans="1:62" ht="12.75" x14ac:dyDescent="0.2">
      <c r="A1383" s="89"/>
      <c r="B1383" s="89"/>
      <c r="C1383" s="89"/>
      <c r="D1383" s="89"/>
      <c r="E1383" s="89"/>
      <c r="F1383" s="89"/>
      <c r="G1383" s="89"/>
      <c r="H1383" s="89"/>
      <c r="I1383" s="89"/>
      <c r="J1383" s="89"/>
      <c r="K1383" s="89"/>
      <c r="L1383" s="89"/>
      <c r="M1383" s="89"/>
      <c r="N1383" s="89"/>
      <c r="O1383" s="89"/>
      <c r="P1383" s="89"/>
      <c r="Q1383" s="89"/>
      <c r="R1383" s="89"/>
      <c r="S1383" s="89"/>
      <c r="T1383" s="89"/>
      <c r="U1383" s="89"/>
      <c r="V1383" s="89"/>
      <c r="W1383" s="89"/>
      <c r="X1383" s="89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  <c r="AM1383" s="89"/>
      <c r="AN1383" s="89"/>
      <c r="AO1383" s="89"/>
      <c r="AP1383" s="89"/>
      <c r="AQ1383" s="89"/>
      <c r="AR1383" s="89"/>
      <c r="AS1383" s="89"/>
      <c r="AT1383" s="89"/>
      <c r="AU1383" s="89"/>
      <c r="AV1383" s="89"/>
      <c r="AW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</row>
    <row r="1384" spans="1:62" ht="12.75" x14ac:dyDescent="0.2">
      <c r="A1384" s="89"/>
      <c r="B1384" s="89"/>
      <c r="C1384" s="89"/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89"/>
      <c r="P1384" s="89"/>
      <c r="Q1384" s="89"/>
      <c r="R1384" s="89"/>
      <c r="S1384" s="89"/>
      <c r="T1384" s="89"/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89"/>
      <c r="AH1384" s="89"/>
      <c r="AI1384" s="89"/>
      <c r="AJ1384" s="89"/>
      <c r="AK1384" s="89"/>
      <c r="AL1384" s="89"/>
      <c r="AM1384" s="89"/>
      <c r="AN1384" s="89"/>
      <c r="AO1384" s="89"/>
      <c r="AP1384" s="89"/>
      <c r="AQ1384" s="89"/>
      <c r="AR1384" s="89"/>
      <c r="AS1384" s="89"/>
      <c r="AT1384" s="89"/>
      <c r="AU1384" s="89"/>
      <c r="AV1384" s="89"/>
      <c r="AW1384" s="89"/>
      <c r="AX1384" s="89"/>
      <c r="AY1384" s="89"/>
      <c r="AZ1384" s="89"/>
      <c r="BA1384" s="89"/>
      <c r="BB1384" s="89"/>
      <c r="BC1384" s="89"/>
      <c r="BD1384" s="89"/>
      <c r="BE1384" s="89"/>
      <c r="BF1384" s="89"/>
      <c r="BG1384" s="89"/>
      <c r="BH1384" s="89"/>
      <c r="BI1384" s="89"/>
      <c r="BJ1384" s="89"/>
    </row>
    <row r="1385" spans="1:62" ht="12.75" x14ac:dyDescent="0.2">
      <c r="A1385" s="89"/>
      <c r="B1385" s="89"/>
      <c r="C1385" s="89"/>
      <c r="D1385" s="89"/>
      <c r="E1385" s="89"/>
      <c r="F1385" s="89"/>
      <c r="G1385" s="89"/>
      <c r="H1385" s="89"/>
      <c r="I1385" s="89"/>
      <c r="J1385" s="89"/>
      <c r="K1385" s="89"/>
      <c r="L1385" s="89"/>
      <c r="M1385" s="89"/>
      <c r="N1385" s="89"/>
      <c r="O1385" s="89"/>
      <c r="P1385" s="89"/>
      <c r="Q1385" s="89"/>
      <c r="R1385" s="89"/>
      <c r="S1385" s="89"/>
      <c r="T1385" s="89"/>
      <c r="U1385" s="89"/>
      <c r="V1385" s="89"/>
      <c r="W1385" s="89"/>
      <c r="X1385" s="89"/>
      <c r="Y1385" s="89"/>
      <c r="Z1385" s="89"/>
      <c r="AA1385" s="89"/>
      <c r="AB1385" s="89"/>
      <c r="AC1385" s="89"/>
      <c r="AD1385" s="89"/>
      <c r="AE1385" s="89"/>
      <c r="AF1385" s="89"/>
      <c r="AG1385" s="89"/>
      <c r="AH1385" s="89"/>
      <c r="AI1385" s="89"/>
      <c r="AJ1385" s="89"/>
      <c r="AK1385" s="89"/>
      <c r="AL1385" s="89"/>
      <c r="AM1385" s="89"/>
      <c r="AN1385" s="89"/>
      <c r="AO1385" s="89"/>
      <c r="AP1385" s="89"/>
      <c r="AQ1385" s="89"/>
      <c r="AR1385" s="89"/>
      <c r="AS1385" s="89"/>
      <c r="AT1385" s="89"/>
      <c r="AU1385" s="89"/>
      <c r="AV1385" s="89"/>
      <c r="AW1385" s="89"/>
      <c r="AX1385" s="89"/>
      <c r="AY1385" s="89"/>
      <c r="AZ1385" s="89"/>
      <c r="BA1385" s="89"/>
      <c r="BB1385" s="89"/>
      <c r="BC1385" s="89"/>
      <c r="BD1385" s="89"/>
      <c r="BE1385" s="89"/>
      <c r="BF1385" s="89"/>
      <c r="BG1385" s="89"/>
      <c r="BH1385" s="89"/>
      <c r="BI1385" s="89"/>
      <c r="BJ1385" s="89"/>
    </row>
    <row r="1386" spans="1:62" ht="12.75" x14ac:dyDescent="0.2">
      <c r="A1386" s="89"/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  <c r="S1386" s="89"/>
      <c r="T1386" s="89"/>
      <c r="U1386" s="89"/>
      <c r="V1386" s="89"/>
      <c r="W1386" s="89"/>
      <c r="X1386" s="89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  <c r="AM1386" s="89"/>
      <c r="AN1386" s="89"/>
      <c r="AO1386" s="89"/>
      <c r="AP1386" s="89"/>
      <c r="AQ1386" s="89"/>
      <c r="AR1386" s="89"/>
      <c r="AS1386" s="89"/>
      <c r="AT1386" s="89"/>
      <c r="AU1386" s="89"/>
      <c r="AV1386" s="89"/>
      <c r="AW1386" s="89"/>
      <c r="AX1386" s="89"/>
      <c r="AY1386" s="89"/>
      <c r="AZ1386" s="89"/>
      <c r="BA1386" s="89"/>
      <c r="BB1386" s="89"/>
      <c r="BC1386" s="89"/>
      <c r="BD1386" s="89"/>
      <c r="BE1386" s="89"/>
      <c r="BF1386" s="89"/>
      <c r="BG1386" s="89"/>
      <c r="BH1386" s="89"/>
      <c r="BI1386" s="89"/>
      <c r="BJ1386" s="89"/>
    </row>
    <row r="1387" spans="1:62" ht="12.75" x14ac:dyDescent="0.2">
      <c r="A1387" s="89"/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89"/>
      <c r="P1387" s="89"/>
      <c r="Q1387" s="89"/>
      <c r="R1387" s="89"/>
      <c r="S1387" s="89"/>
      <c r="T1387" s="89"/>
      <c r="U1387" s="89"/>
      <c r="V1387" s="89"/>
      <c r="W1387" s="89"/>
      <c r="X1387" s="89"/>
      <c r="Y1387" s="89"/>
      <c r="Z1387" s="89"/>
      <c r="AA1387" s="89"/>
      <c r="AB1387" s="89"/>
      <c r="AC1387" s="89"/>
      <c r="AD1387" s="89"/>
      <c r="AE1387" s="89"/>
      <c r="AF1387" s="89"/>
      <c r="AG1387" s="89"/>
      <c r="AH1387" s="89"/>
      <c r="AI1387" s="89"/>
      <c r="AJ1387" s="89"/>
      <c r="AK1387" s="89"/>
      <c r="AL1387" s="89"/>
      <c r="AM1387" s="89"/>
      <c r="AN1387" s="89"/>
      <c r="AO1387" s="89"/>
      <c r="AP1387" s="89"/>
      <c r="AQ1387" s="89"/>
      <c r="AR1387" s="89"/>
      <c r="AS1387" s="89"/>
      <c r="AT1387" s="89"/>
      <c r="AU1387" s="89"/>
      <c r="AV1387" s="89"/>
      <c r="AW1387" s="89"/>
      <c r="AX1387" s="89"/>
      <c r="AY1387" s="89"/>
      <c r="AZ1387" s="89"/>
      <c r="BA1387" s="89"/>
      <c r="BB1387" s="89"/>
      <c r="BC1387" s="89"/>
      <c r="BD1387" s="89"/>
      <c r="BE1387" s="89"/>
      <c r="BF1387" s="89"/>
      <c r="BG1387" s="89"/>
      <c r="BH1387" s="89"/>
      <c r="BI1387" s="89"/>
      <c r="BJ1387" s="89"/>
    </row>
    <row r="1388" spans="1:62" ht="12.75" x14ac:dyDescent="0.2">
      <c r="A1388" s="89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  <c r="S1388" s="89"/>
      <c r="T1388" s="89"/>
      <c r="U1388" s="89"/>
      <c r="V1388" s="89"/>
      <c r="W1388" s="89"/>
      <c r="X1388" s="89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  <c r="AM1388" s="89"/>
      <c r="AN1388" s="89"/>
      <c r="AO1388" s="89"/>
      <c r="AP1388" s="89"/>
      <c r="AQ1388" s="89"/>
      <c r="AR1388" s="89"/>
      <c r="AS1388" s="89"/>
      <c r="AT1388" s="89"/>
      <c r="AU1388" s="89"/>
      <c r="AV1388" s="89"/>
      <c r="AW1388" s="89"/>
      <c r="AX1388" s="89"/>
      <c r="AY1388" s="89"/>
      <c r="AZ1388" s="89"/>
      <c r="BA1388" s="89"/>
      <c r="BB1388" s="89"/>
      <c r="BC1388" s="89"/>
      <c r="BD1388" s="89"/>
      <c r="BE1388" s="89"/>
      <c r="BF1388" s="89"/>
      <c r="BG1388" s="89"/>
      <c r="BH1388" s="89"/>
      <c r="BI1388" s="89"/>
      <c r="BJ1388" s="89"/>
    </row>
    <row r="1389" spans="1:62" ht="12.75" x14ac:dyDescent="0.2">
      <c r="A1389" s="89"/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  <c r="S1389" s="89"/>
      <c r="T1389" s="89"/>
      <c r="U1389" s="89"/>
      <c r="V1389" s="89"/>
      <c r="W1389" s="89"/>
      <c r="X1389" s="89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  <c r="AM1389" s="89"/>
      <c r="AN1389" s="89"/>
      <c r="AO1389" s="89"/>
      <c r="AP1389" s="89"/>
      <c r="AQ1389" s="89"/>
      <c r="AR1389" s="89"/>
      <c r="AS1389" s="89"/>
      <c r="AT1389" s="89"/>
      <c r="AU1389" s="89"/>
      <c r="AV1389" s="89"/>
      <c r="AW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</row>
    <row r="1390" spans="1:62" ht="12.75" x14ac:dyDescent="0.2">
      <c r="A1390" s="89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  <c r="S1390" s="89"/>
      <c r="T1390" s="89"/>
      <c r="U1390" s="89"/>
      <c r="V1390" s="89"/>
      <c r="W1390" s="89"/>
      <c r="X1390" s="89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  <c r="AM1390" s="89"/>
      <c r="AN1390" s="89"/>
      <c r="AO1390" s="89"/>
      <c r="AP1390" s="89"/>
      <c r="AQ1390" s="89"/>
      <c r="AR1390" s="89"/>
      <c r="AS1390" s="89"/>
      <c r="AT1390" s="89"/>
      <c r="AU1390" s="89"/>
      <c r="AV1390" s="89"/>
      <c r="AW1390" s="89"/>
      <c r="AX1390" s="89"/>
      <c r="AY1390" s="89"/>
      <c r="AZ1390" s="89"/>
      <c r="BA1390" s="89"/>
      <c r="BB1390" s="89"/>
      <c r="BC1390" s="89"/>
      <c r="BD1390" s="89"/>
      <c r="BE1390" s="89"/>
      <c r="BF1390" s="89"/>
      <c r="BG1390" s="89"/>
      <c r="BH1390" s="89"/>
      <c r="BI1390" s="89"/>
      <c r="BJ1390" s="89"/>
    </row>
    <row r="1391" spans="1:62" ht="12.75" x14ac:dyDescent="0.2">
      <c r="A1391" s="89"/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  <c r="L1391" s="89"/>
      <c r="M1391" s="89"/>
      <c r="N1391" s="89"/>
      <c r="O1391" s="89"/>
      <c r="P1391" s="89"/>
      <c r="Q1391" s="89"/>
      <c r="R1391" s="89"/>
      <c r="S1391" s="89"/>
      <c r="T1391" s="89"/>
      <c r="U1391" s="89"/>
      <c r="V1391" s="89"/>
      <c r="W1391" s="89"/>
      <c r="X1391" s="89"/>
      <c r="Y1391" s="89"/>
      <c r="Z1391" s="89"/>
      <c r="AA1391" s="89"/>
      <c r="AB1391" s="89"/>
      <c r="AC1391" s="89"/>
      <c r="AD1391" s="89"/>
      <c r="AE1391" s="89"/>
      <c r="AF1391" s="89"/>
      <c r="AG1391" s="89"/>
      <c r="AH1391" s="89"/>
      <c r="AI1391" s="89"/>
      <c r="AJ1391" s="89"/>
      <c r="AK1391" s="89"/>
      <c r="AL1391" s="89"/>
      <c r="AM1391" s="89"/>
      <c r="AN1391" s="89"/>
      <c r="AO1391" s="89"/>
      <c r="AP1391" s="89"/>
      <c r="AQ1391" s="89"/>
      <c r="AR1391" s="89"/>
      <c r="AS1391" s="89"/>
      <c r="AT1391" s="89"/>
      <c r="AU1391" s="89"/>
      <c r="AV1391" s="89"/>
      <c r="AW1391" s="89"/>
      <c r="AX1391" s="89"/>
      <c r="AY1391" s="89"/>
      <c r="AZ1391" s="89"/>
      <c r="BA1391" s="89"/>
      <c r="BB1391" s="89"/>
      <c r="BC1391" s="89"/>
      <c r="BD1391" s="89"/>
      <c r="BE1391" s="89"/>
      <c r="BF1391" s="89"/>
      <c r="BG1391" s="89"/>
      <c r="BH1391" s="89"/>
      <c r="BI1391" s="89"/>
      <c r="BJ1391" s="89"/>
    </row>
    <row r="1392" spans="1:62" ht="12.75" x14ac:dyDescent="0.2">
      <c r="A1392" s="89"/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  <c r="S1392" s="89"/>
      <c r="T1392" s="89"/>
      <c r="U1392" s="89"/>
      <c r="V1392" s="89"/>
      <c r="W1392" s="89"/>
      <c r="X1392" s="89"/>
      <c r="Y1392" s="89"/>
      <c r="Z1392" s="89"/>
      <c r="AA1392" s="89"/>
      <c r="AB1392" s="89"/>
      <c r="AC1392" s="89"/>
      <c r="AD1392" s="89"/>
      <c r="AE1392" s="89"/>
      <c r="AF1392" s="89"/>
      <c r="AG1392" s="89"/>
      <c r="AH1392" s="89"/>
      <c r="AI1392" s="89"/>
      <c r="AJ1392" s="89"/>
      <c r="AK1392" s="89"/>
      <c r="AL1392" s="89"/>
      <c r="AM1392" s="89"/>
      <c r="AN1392" s="89"/>
      <c r="AO1392" s="89"/>
      <c r="AP1392" s="89"/>
      <c r="AQ1392" s="89"/>
      <c r="AR1392" s="89"/>
      <c r="AS1392" s="89"/>
      <c r="AT1392" s="89"/>
      <c r="AU1392" s="89"/>
      <c r="AV1392" s="89"/>
      <c r="AW1392" s="89"/>
      <c r="AX1392" s="89"/>
      <c r="AY1392" s="89"/>
      <c r="AZ1392" s="89"/>
      <c r="BA1392" s="89"/>
      <c r="BB1392" s="89"/>
      <c r="BC1392" s="89"/>
      <c r="BD1392" s="89"/>
      <c r="BE1392" s="89"/>
      <c r="BF1392" s="89"/>
      <c r="BG1392" s="89"/>
      <c r="BH1392" s="89"/>
      <c r="BI1392" s="89"/>
      <c r="BJ1392" s="89"/>
    </row>
    <row r="1393" spans="1:62" ht="12.75" x14ac:dyDescent="0.2">
      <c r="A1393" s="89"/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  <c r="L1393" s="89"/>
      <c r="M1393" s="89"/>
      <c r="N1393" s="89"/>
      <c r="O1393" s="89"/>
      <c r="P1393" s="89"/>
      <c r="Q1393" s="89"/>
      <c r="R1393" s="89"/>
      <c r="S1393" s="89"/>
      <c r="T1393" s="89"/>
      <c r="U1393" s="89"/>
      <c r="V1393" s="89"/>
      <c r="W1393" s="89"/>
      <c r="X1393" s="89"/>
      <c r="Y1393" s="89"/>
      <c r="Z1393" s="89"/>
      <c r="AA1393" s="89"/>
      <c r="AB1393" s="89"/>
      <c r="AC1393" s="89"/>
      <c r="AD1393" s="89"/>
      <c r="AE1393" s="89"/>
      <c r="AF1393" s="89"/>
      <c r="AG1393" s="89"/>
      <c r="AH1393" s="89"/>
      <c r="AI1393" s="89"/>
      <c r="AJ1393" s="89"/>
      <c r="AK1393" s="89"/>
      <c r="AL1393" s="89"/>
      <c r="AM1393" s="89"/>
      <c r="AN1393" s="89"/>
      <c r="AO1393" s="89"/>
      <c r="AP1393" s="89"/>
      <c r="AQ1393" s="89"/>
      <c r="AR1393" s="89"/>
      <c r="AS1393" s="89"/>
      <c r="AT1393" s="89"/>
      <c r="AU1393" s="89"/>
      <c r="AV1393" s="89"/>
      <c r="AW1393" s="89"/>
      <c r="AX1393" s="89"/>
      <c r="AY1393" s="89"/>
      <c r="AZ1393" s="89"/>
      <c r="BA1393" s="89"/>
      <c r="BB1393" s="89"/>
      <c r="BC1393" s="89"/>
      <c r="BD1393" s="89"/>
      <c r="BE1393" s="89"/>
      <c r="BF1393" s="89"/>
      <c r="BG1393" s="89"/>
      <c r="BH1393" s="89"/>
      <c r="BI1393" s="89"/>
      <c r="BJ1393" s="89"/>
    </row>
    <row r="1394" spans="1:62" ht="12.75" x14ac:dyDescent="0.2">
      <c r="A1394" s="89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  <c r="M1394" s="89"/>
      <c r="N1394" s="89"/>
      <c r="O1394" s="89"/>
      <c r="P1394" s="89"/>
      <c r="Q1394" s="89"/>
      <c r="R1394" s="89"/>
      <c r="S1394" s="89"/>
      <c r="T1394" s="89"/>
      <c r="U1394" s="89"/>
      <c r="V1394" s="89"/>
      <c r="W1394" s="89"/>
      <c r="X1394" s="89"/>
      <c r="Y1394" s="89"/>
      <c r="Z1394" s="89"/>
      <c r="AA1394" s="89"/>
      <c r="AB1394" s="89"/>
      <c r="AC1394" s="89"/>
      <c r="AD1394" s="89"/>
      <c r="AE1394" s="89"/>
      <c r="AF1394" s="89"/>
      <c r="AG1394" s="89"/>
      <c r="AH1394" s="89"/>
      <c r="AI1394" s="89"/>
      <c r="AJ1394" s="89"/>
      <c r="AK1394" s="89"/>
      <c r="AL1394" s="89"/>
      <c r="AM1394" s="89"/>
      <c r="AN1394" s="89"/>
      <c r="AO1394" s="89"/>
      <c r="AP1394" s="89"/>
      <c r="AQ1394" s="89"/>
      <c r="AR1394" s="89"/>
      <c r="AS1394" s="89"/>
      <c r="AT1394" s="89"/>
      <c r="AU1394" s="89"/>
      <c r="AV1394" s="89"/>
      <c r="AW1394" s="89"/>
      <c r="AX1394" s="89"/>
      <c r="AY1394" s="89"/>
      <c r="AZ1394" s="89"/>
      <c r="BA1394" s="89"/>
      <c r="BB1394" s="89"/>
      <c r="BC1394" s="89"/>
      <c r="BD1394" s="89"/>
      <c r="BE1394" s="89"/>
      <c r="BF1394" s="89"/>
      <c r="BG1394" s="89"/>
      <c r="BH1394" s="89"/>
      <c r="BI1394" s="89"/>
      <c r="BJ1394" s="89"/>
    </row>
    <row r="1395" spans="1:62" ht="12.75" x14ac:dyDescent="0.2">
      <c r="A1395" s="89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  <c r="S1395" s="89"/>
      <c r="T1395" s="89"/>
      <c r="U1395" s="89"/>
      <c r="V1395" s="89"/>
      <c r="W1395" s="89"/>
      <c r="X1395" s="89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  <c r="AM1395" s="89"/>
      <c r="AN1395" s="89"/>
      <c r="AO1395" s="89"/>
      <c r="AP1395" s="89"/>
      <c r="AQ1395" s="89"/>
      <c r="AR1395" s="89"/>
      <c r="AS1395" s="89"/>
      <c r="AT1395" s="89"/>
      <c r="AU1395" s="89"/>
      <c r="AV1395" s="89"/>
      <c r="AW1395" s="89"/>
      <c r="AX1395" s="89"/>
      <c r="AY1395" s="89"/>
      <c r="AZ1395" s="89"/>
      <c r="BA1395" s="89"/>
      <c r="BB1395" s="89"/>
      <c r="BC1395" s="89"/>
      <c r="BD1395" s="89"/>
      <c r="BE1395" s="89"/>
      <c r="BF1395" s="89"/>
      <c r="BG1395" s="89"/>
      <c r="BH1395" s="89"/>
      <c r="BI1395" s="89"/>
      <c r="BJ1395" s="89"/>
    </row>
    <row r="1396" spans="1:62" ht="12.75" x14ac:dyDescent="0.2">
      <c r="A1396" s="89"/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  <c r="T1396" s="89"/>
      <c r="U1396" s="89"/>
      <c r="V1396" s="89"/>
      <c r="W1396" s="89"/>
      <c r="X1396" s="89"/>
      <c r="Y1396" s="89"/>
      <c r="Z1396" s="89"/>
      <c r="AA1396" s="89"/>
      <c r="AB1396" s="89"/>
      <c r="AC1396" s="89"/>
      <c r="AD1396" s="89"/>
      <c r="AE1396" s="89"/>
      <c r="AF1396" s="89"/>
      <c r="AG1396" s="89"/>
      <c r="AH1396" s="89"/>
      <c r="AI1396" s="89"/>
      <c r="AJ1396" s="89"/>
      <c r="AK1396" s="89"/>
      <c r="AL1396" s="89"/>
      <c r="AM1396" s="89"/>
      <c r="AN1396" s="89"/>
      <c r="AO1396" s="89"/>
      <c r="AP1396" s="89"/>
      <c r="AQ1396" s="89"/>
      <c r="AR1396" s="89"/>
      <c r="AS1396" s="89"/>
      <c r="AT1396" s="89"/>
      <c r="AU1396" s="89"/>
      <c r="AV1396" s="89"/>
      <c r="AW1396" s="89"/>
      <c r="AX1396" s="89"/>
      <c r="AY1396" s="89"/>
      <c r="AZ1396" s="89"/>
      <c r="BA1396" s="89"/>
      <c r="BB1396" s="89"/>
      <c r="BC1396" s="89"/>
      <c r="BD1396" s="89"/>
      <c r="BE1396" s="89"/>
      <c r="BF1396" s="89"/>
      <c r="BG1396" s="89"/>
      <c r="BH1396" s="89"/>
      <c r="BI1396" s="89"/>
      <c r="BJ1396" s="89"/>
    </row>
    <row r="1397" spans="1:62" ht="12.75" x14ac:dyDescent="0.2">
      <c r="A1397" s="89"/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89"/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89"/>
      <c r="AL1397" s="89"/>
      <c r="AM1397" s="89"/>
      <c r="AN1397" s="89"/>
      <c r="AO1397" s="89"/>
      <c r="AP1397" s="89"/>
      <c r="AQ1397" s="89"/>
      <c r="AR1397" s="89"/>
      <c r="AS1397" s="89"/>
      <c r="AT1397" s="89"/>
      <c r="AU1397" s="89"/>
      <c r="AV1397" s="89"/>
      <c r="AW1397" s="89"/>
      <c r="AX1397" s="89"/>
      <c r="AY1397" s="89"/>
      <c r="AZ1397" s="89"/>
      <c r="BA1397" s="89"/>
      <c r="BB1397" s="89"/>
      <c r="BC1397" s="89"/>
      <c r="BD1397" s="89"/>
      <c r="BE1397" s="89"/>
      <c r="BF1397" s="89"/>
      <c r="BG1397" s="89"/>
      <c r="BH1397" s="89"/>
      <c r="BI1397" s="89"/>
      <c r="BJ1397" s="89"/>
    </row>
    <row r="1398" spans="1:62" ht="12.75" x14ac:dyDescent="0.2">
      <c r="A1398" s="89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  <c r="S1398" s="89"/>
      <c r="T1398" s="89"/>
      <c r="U1398" s="89"/>
      <c r="V1398" s="89"/>
      <c r="W1398" s="89"/>
      <c r="X1398" s="89"/>
      <c r="Y1398" s="89"/>
      <c r="Z1398" s="89"/>
      <c r="AA1398" s="89"/>
      <c r="AB1398" s="89"/>
      <c r="AC1398" s="89"/>
      <c r="AD1398" s="89"/>
      <c r="AE1398" s="89"/>
      <c r="AF1398" s="89"/>
      <c r="AG1398" s="89"/>
      <c r="AH1398" s="89"/>
      <c r="AI1398" s="89"/>
      <c r="AJ1398" s="89"/>
      <c r="AK1398" s="89"/>
      <c r="AL1398" s="89"/>
      <c r="AM1398" s="89"/>
      <c r="AN1398" s="89"/>
      <c r="AO1398" s="89"/>
      <c r="AP1398" s="89"/>
      <c r="AQ1398" s="89"/>
      <c r="AR1398" s="89"/>
      <c r="AS1398" s="89"/>
      <c r="AT1398" s="89"/>
      <c r="AU1398" s="89"/>
      <c r="AV1398" s="89"/>
      <c r="AW1398" s="89"/>
      <c r="AX1398" s="89"/>
      <c r="AY1398" s="89"/>
      <c r="AZ1398" s="89"/>
      <c r="BA1398" s="89"/>
      <c r="BB1398" s="89"/>
      <c r="BC1398" s="89"/>
      <c r="BD1398" s="89"/>
      <c r="BE1398" s="89"/>
      <c r="BF1398" s="89"/>
      <c r="BG1398" s="89"/>
      <c r="BH1398" s="89"/>
      <c r="BI1398" s="89"/>
      <c r="BJ1398" s="89"/>
    </row>
    <row r="1399" spans="1:62" ht="12.75" x14ac:dyDescent="0.2">
      <c r="A1399" s="89"/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  <c r="S1399" s="89"/>
      <c r="T1399" s="89"/>
      <c r="U1399" s="89"/>
      <c r="V1399" s="89"/>
      <c r="W1399" s="89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  <c r="AM1399" s="89"/>
      <c r="AN1399" s="89"/>
      <c r="AO1399" s="89"/>
      <c r="AP1399" s="89"/>
      <c r="AQ1399" s="89"/>
      <c r="AR1399" s="89"/>
      <c r="AS1399" s="89"/>
      <c r="AT1399" s="89"/>
      <c r="AU1399" s="89"/>
      <c r="AV1399" s="89"/>
      <c r="AW1399" s="89"/>
      <c r="AX1399" s="89"/>
      <c r="AY1399" s="89"/>
      <c r="AZ1399" s="89"/>
      <c r="BA1399" s="89"/>
      <c r="BB1399" s="89"/>
      <c r="BC1399" s="89"/>
      <c r="BD1399" s="89"/>
      <c r="BE1399" s="89"/>
      <c r="BF1399" s="89"/>
      <c r="BG1399" s="89"/>
      <c r="BH1399" s="89"/>
      <c r="BI1399" s="89"/>
      <c r="BJ1399" s="89"/>
    </row>
    <row r="1400" spans="1:62" ht="12.75" x14ac:dyDescent="0.2">
      <c r="A1400" s="89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  <c r="S1400" s="89"/>
      <c r="T1400" s="89"/>
      <c r="U1400" s="89"/>
      <c r="V1400" s="89"/>
      <c r="W1400" s="89"/>
      <c r="X1400" s="89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  <c r="AM1400" s="89"/>
      <c r="AN1400" s="89"/>
      <c r="AO1400" s="89"/>
      <c r="AP1400" s="89"/>
      <c r="AQ1400" s="89"/>
      <c r="AR1400" s="89"/>
      <c r="AS1400" s="89"/>
      <c r="AT1400" s="89"/>
      <c r="AU1400" s="89"/>
      <c r="AV1400" s="89"/>
      <c r="AW1400" s="89"/>
      <c r="AX1400" s="89"/>
      <c r="AY1400" s="89"/>
      <c r="AZ1400" s="89"/>
      <c r="BA1400" s="89"/>
      <c r="BB1400" s="89"/>
      <c r="BC1400" s="89"/>
      <c r="BD1400" s="89"/>
      <c r="BE1400" s="89"/>
      <c r="BF1400" s="89"/>
      <c r="BG1400" s="89"/>
      <c r="BH1400" s="89"/>
      <c r="BI1400" s="89"/>
      <c r="BJ1400" s="89"/>
    </row>
    <row r="1401" spans="1:62" ht="12.75" x14ac:dyDescent="0.2">
      <c r="A1401" s="89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  <c r="S1401" s="89"/>
      <c r="T1401" s="89"/>
      <c r="U1401" s="89"/>
      <c r="V1401" s="89"/>
      <c r="W1401" s="89"/>
      <c r="X1401" s="89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  <c r="AM1401" s="89"/>
      <c r="AN1401" s="89"/>
      <c r="AO1401" s="89"/>
      <c r="AP1401" s="89"/>
      <c r="AQ1401" s="89"/>
      <c r="AR1401" s="89"/>
      <c r="AS1401" s="89"/>
      <c r="AT1401" s="89"/>
      <c r="AU1401" s="89"/>
      <c r="AV1401" s="89"/>
      <c r="AW1401" s="89"/>
      <c r="AX1401" s="89"/>
      <c r="AY1401" s="89"/>
      <c r="AZ1401" s="89"/>
      <c r="BA1401" s="89"/>
      <c r="BB1401" s="89"/>
      <c r="BC1401" s="89"/>
      <c r="BD1401" s="89"/>
      <c r="BE1401" s="89"/>
      <c r="BF1401" s="89"/>
      <c r="BG1401" s="89"/>
      <c r="BH1401" s="89"/>
      <c r="BI1401" s="89"/>
      <c r="BJ1401" s="89"/>
    </row>
    <row r="1402" spans="1:62" ht="12.75" x14ac:dyDescent="0.2">
      <c r="A1402" s="89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89"/>
      <c r="U1402" s="89"/>
      <c r="V1402" s="89"/>
      <c r="W1402" s="89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  <c r="AM1402" s="89"/>
      <c r="AN1402" s="89"/>
      <c r="AO1402" s="89"/>
      <c r="AP1402" s="89"/>
      <c r="AQ1402" s="89"/>
      <c r="AR1402" s="89"/>
      <c r="AS1402" s="89"/>
      <c r="AT1402" s="89"/>
      <c r="AU1402" s="89"/>
      <c r="AV1402" s="89"/>
      <c r="AW1402" s="89"/>
      <c r="AX1402" s="89"/>
      <c r="AY1402" s="89"/>
      <c r="AZ1402" s="89"/>
      <c r="BA1402" s="89"/>
      <c r="BB1402" s="89"/>
      <c r="BC1402" s="89"/>
      <c r="BD1402" s="89"/>
      <c r="BE1402" s="89"/>
      <c r="BF1402" s="89"/>
      <c r="BG1402" s="89"/>
      <c r="BH1402" s="89"/>
      <c r="BI1402" s="89"/>
      <c r="BJ1402" s="89"/>
    </row>
    <row r="1403" spans="1:62" ht="12.75" x14ac:dyDescent="0.2">
      <c r="A1403" s="89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89"/>
      <c r="AD1403" s="89"/>
      <c r="AE1403" s="89"/>
      <c r="AF1403" s="89"/>
      <c r="AG1403" s="89"/>
      <c r="AH1403" s="89"/>
      <c r="AI1403" s="89"/>
      <c r="AJ1403" s="89"/>
      <c r="AK1403" s="89"/>
      <c r="AL1403" s="89"/>
      <c r="AM1403" s="89"/>
      <c r="AN1403" s="89"/>
      <c r="AO1403" s="89"/>
      <c r="AP1403" s="89"/>
      <c r="AQ1403" s="89"/>
      <c r="AR1403" s="89"/>
      <c r="AS1403" s="89"/>
      <c r="AT1403" s="89"/>
      <c r="AU1403" s="89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89"/>
      <c r="BJ1403" s="89"/>
    </row>
    <row r="1404" spans="1:62" ht="12.75" x14ac:dyDescent="0.2">
      <c r="A1404" s="89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  <c r="S1404" s="89"/>
      <c r="T1404" s="89"/>
      <c r="U1404" s="89"/>
      <c r="V1404" s="89"/>
      <c r="W1404" s="89"/>
      <c r="X1404" s="89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  <c r="AM1404" s="89"/>
      <c r="AN1404" s="89"/>
      <c r="AO1404" s="89"/>
      <c r="AP1404" s="89"/>
      <c r="AQ1404" s="89"/>
      <c r="AR1404" s="89"/>
      <c r="AS1404" s="89"/>
      <c r="AT1404" s="89"/>
      <c r="AU1404" s="89"/>
      <c r="AV1404" s="89"/>
      <c r="AW1404" s="89"/>
      <c r="AX1404" s="89"/>
      <c r="AY1404" s="89"/>
      <c r="AZ1404" s="89"/>
      <c r="BA1404" s="89"/>
      <c r="BB1404" s="89"/>
      <c r="BC1404" s="89"/>
      <c r="BD1404" s="89"/>
      <c r="BE1404" s="89"/>
      <c r="BF1404" s="89"/>
      <c r="BG1404" s="89"/>
      <c r="BH1404" s="89"/>
      <c r="BI1404" s="89"/>
      <c r="BJ1404" s="89"/>
    </row>
    <row r="1405" spans="1:62" ht="12.75" x14ac:dyDescent="0.2">
      <c r="A1405" s="89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89"/>
      <c r="U1405" s="89"/>
      <c r="V1405" s="89"/>
      <c r="W1405" s="89"/>
      <c r="X1405" s="89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  <c r="AM1405" s="89"/>
      <c r="AN1405" s="89"/>
      <c r="AO1405" s="89"/>
      <c r="AP1405" s="89"/>
      <c r="AQ1405" s="89"/>
      <c r="AR1405" s="89"/>
      <c r="AS1405" s="89"/>
      <c r="AT1405" s="89"/>
      <c r="AU1405" s="89"/>
      <c r="AV1405" s="89"/>
      <c r="AW1405" s="89"/>
      <c r="AX1405" s="89"/>
      <c r="AY1405" s="89"/>
      <c r="AZ1405" s="89"/>
      <c r="BA1405" s="89"/>
      <c r="BB1405" s="89"/>
      <c r="BC1405" s="89"/>
      <c r="BD1405" s="89"/>
      <c r="BE1405" s="89"/>
      <c r="BF1405" s="89"/>
      <c r="BG1405" s="89"/>
      <c r="BH1405" s="89"/>
      <c r="BI1405" s="89"/>
      <c r="BJ1405" s="89"/>
    </row>
    <row r="1406" spans="1:62" ht="12.75" x14ac:dyDescent="0.2">
      <c r="A1406" s="89"/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  <c r="L1406" s="89"/>
      <c r="M1406" s="89"/>
      <c r="N1406" s="89"/>
      <c r="O1406" s="89"/>
      <c r="P1406" s="89"/>
      <c r="Q1406" s="89"/>
      <c r="R1406" s="89"/>
      <c r="S1406" s="89"/>
      <c r="T1406" s="89"/>
      <c r="U1406" s="89"/>
      <c r="V1406" s="89"/>
      <c r="W1406" s="89"/>
      <c r="X1406" s="89"/>
      <c r="Y1406" s="89"/>
      <c r="Z1406" s="89"/>
      <c r="AA1406" s="89"/>
      <c r="AB1406" s="89"/>
      <c r="AC1406" s="89"/>
      <c r="AD1406" s="89"/>
      <c r="AE1406" s="89"/>
      <c r="AF1406" s="89"/>
      <c r="AG1406" s="89"/>
      <c r="AH1406" s="89"/>
      <c r="AI1406" s="89"/>
      <c r="AJ1406" s="89"/>
      <c r="AK1406" s="89"/>
      <c r="AL1406" s="89"/>
      <c r="AM1406" s="89"/>
      <c r="AN1406" s="89"/>
      <c r="AO1406" s="89"/>
      <c r="AP1406" s="89"/>
      <c r="AQ1406" s="89"/>
      <c r="AR1406" s="89"/>
      <c r="AS1406" s="89"/>
      <c r="AT1406" s="89"/>
      <c r="AU1406" s="89"/>
      <c r="AV1406" s="89"/>
      <c r="AW1406" s="89"/>
      <c r="AX1406" s="89"/>
      <c r="AY1406" s="89"/>
      <c r="AZ1406" s="89"/>
      <c r="BA1406" s="89"/>
      <c r="BB1406" s="89"/>
      <c r="BC1406" s="89"/>
      <c r="BD1406" s="89"/>
      <c r="BE1406" s="89"/>
      <c r="BF1406" s="89"/>
      <c r="BG1406" s="89"/>
      <c r="BH1406" s="89"/>
      <c r="BI1406" s="89"/>
      <c r="BJ1406" s="89"/>
    </row>
    <row r="1407" spans="1:62" ht="12.75" x14ac:dyDescent="0.2">
      <c r="A1407" s="89"/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  <c r="L1407" s="89"/>
      <c r="M1407" s="89"/>
      <c r="N1407" s="89"/>
      <c r="O1407" s="89"/>
      <c r="P1407" s="89"/>
      <c r="Q1407" s="89"/>
      <c r="R1407" s="89"/>
      <c r="S1407" s="89"/>
      <c r="T1407" s="89"/>
      <c r="U1407" s="89"/>
      <c r="V1407" s="89"/>
      <c r="W1407" s="89"/>
      <c r="X1407" s="89"/>
      <c r="Y1407" s="89"/>
      <c r="Z1407" s="89"/>
      <c r="AA1407" s="89"/>
      <c r="AB1407" s="89"/>
      <c r="AC1407" s="89"/>
      <c r="AD1407" s="89"/>
      <c r="AE1407" s="89"/>
      <c r="AF1407" s="89"/>
      <c r="AG1407" s="89"/>
      <c r="AH1407" s="89"/>
      <c r="AI1407" s="89"/>
      <c r="AJ1407" s="89"/>
      <c r="AK1407" s="89"/>
      <c r="AL1407" s="89"/>
      <c r="AM1407" s="89"/>
      <c r="AN1407" s="89"/>
      <c r="AO1407" s="89"/>
      <c r="AP1407" s="89"/>
      <c r="AQ1407" s="89"/>
      <c r="AR1407" s="89"/>
      <c r="AS1407" s="89"/>
      <c r="AT1407" s="89"/>
      <c r="AU1407" s="89"/>
      <c r="AV1407" s="89"/>
      <c r="AW1407" s="89"/>
      <c r="AX1407" s="89"/>
      <c r="AY1407" s="89"/>
      <c r="AZ1407" s="89"/>
      <c r="BA1407" s="89"/>
      <c r="BB1407" s="89"/>
      <c r="BC1407" s="89"/>
      <c r="BD1407" s="89"/>
      <c r="BE1407" s="89"/>
      <c r="BF1407" s="89"/>
      <c r="BG1407" s="89"/>
      <c r="BH1407" s="89"/>
      <c r="BI1407" s="89"/>
      <c r="BJ1407" s="89"/>
    </row>
    <row r="1408" spans="1:62" ht="12.75" x14ac:dyDescent="0.2">
      <c r="A1408" s="89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89"/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89"/>
      <c r="AP1408" s="89"/>
      <c r="AQ1408" s="89"/>
      <c r="AR1408" s="89"/>
      <c r="AS1408" s="89"/>
      <c r="AT1408" s="89"/>
      <c r="AU1408" s="89"/>
      <c r="AV1408" s="89"/>
      <c r="AW1408" s="89"/>
      <c r="AX1408" s="89"/>
      <c r="AY1408" s="89"/>
      <c r="AZ1408" s="89"/>
      <c r="BA1408" s="89"/>
      <c r="BB1408" s="89"/>
      <c r="BC1408" s="89"/>
      <c r="BD1408" s="89"/>
      <c r="BE1408" s="89"/>
      <c r="BF1408" s="89"/>
      <c r="BG1408" s="89"/>
      <c r="BH1408" s="89"/>
      <c r="BI1408" s="89"/>
      <c r="BJ1408" s="89"/>
    </row>
    <row r="1409" spans="1:62" ht="12.75" x14ac:dyDescent="0.2">
      <c r="A1409" s="89"/>
      <c r="B1409" s="89"/>
      <c r="C1409" s="89"/>
      <c r="D1409" s="89"/>
      <c r="E1409" s="89"/>
      <c r="F1409" s="89"/>
      <c r="G1409" s="89"/>
      <c r="H1409" s="89"/>
      <c r="I1409" s="89"/>
      <c r="J1409" s="89"/>
      <c r="K1409" s="89"/>
      <c r="L1409" s="89"/>
      <c r="M1409" s="89"/>
      <c r="N1409" s="89"/>
      <c r="O1409" s="89"/>
      <c r="P1409" s="89"/>
      <c r="Q1409" s="89"/>
      <c r="R1409" s="89"/>
      <c r="S1409" s="89"/>
      <c r="T1409" s="89"/>
      <c r="U1409" s="89"/>
      <c r="V1409" s="89"/>
      <c r="W1409" s="89"/>
      <c r="X1409" s="89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  <c r="AM1409" s="89"/>
      <c r="AN1409" s="89"/>
      <c r="AO1409" s="89"/>
      <c r="AP1409" s="89"/>
      <c r="AQ1409" s="89"/>
      <c r="AR1409" s="89"/>
      <c r="AS1409" s="89"/>
      <c r="AT1409" s="89"/>
      <c r="AU1409" s="89"/>
      <c r="AV1409" s="89"/>
      <c r="AW1409" s="89"/>
      <c r="AX1409" s="89"/>
      <c r="AY1409" s="89"/>
      <c r="AZ1409" s="89"/>
      <c r="BA1409" s="89"/>
      <c r="BB1409" s="89"/>
      <c r="BC1409" s="89"/>
      <c r="BD1409" s="89"/>
      <c r="BE1409" s="89"/>
      <c r="BF1409" s="89"/>
      <c r="BG1409" s="89"/>
      <c r="BH1409" s="89"/>
      <c r="BI1409" s="89"/>
      <c r="BJ1409" s="89"/>
    </row>
    <row r="1410" spans="1:62" ht="12.75" x14ac:dyDescent="0.2">
      <c r="A1410" s="89"/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  <c r="L1410" s="89"/>
      <c r="M1410" s="89"/>
      <c r="N1410" s="89"/>
      <c r="O1410" s="89"/>
      <c r="P1410" s="89"/>
      <c r="Q1410" s="89"/>
      <c r="R1410" s="89"/>
      <c r="S1410" s="89"/>
      <c r="T1410" s="89"/>
      <c r="U1410" s="89"/>
      <c r="V1410" s="89"/>
      <c r="W1410" s="89"/>
      <c r="X1410" s="89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  <c r="AM1410" s="89"/>
      <c r="AN1410" s="89"/>
      <c r="AO1410" s="89"/>
      <c r="AP1410" s="89"/>
      <c r="AQ1410" s="89"/>
      <c r="AR1410" s="89"/>
      <c r="AS1410" s="89"/>
      <c r="AT1410" s="89"/>
      <c r="AU1410" s="89"/>
      <c r="AV1410" s="89"/>
      <c r="AW1410" s="89"/>
      <c r="AX1410" s="89"/>
      <c r="AY1410" s="89"/>
      <c r="AZ1410" s="89"/>
      <c r="BA1410" s="89"/>
      <c r="BB1410" s="89"/>
      <c r="BC1410" s="89"/>
      <c r="BD1410" s="89"/>
      <c r="BE1410" s="89"/>
      <c r="BF1410" s="89"/>
      <c r="BG1410" s="89"/>
      <c r="BH1410" s="89"/>
      <c r="BI1410" s="89"/>
      <c r="BJ1410" s="89"/>
    </row>
    <row r="1411" spans="1:62" ht="12.75" x14ac:dyDescent="0.2">
      <c r="A1411" s="89"/>
      <c r="B1411" s="89"/>
      <c r="C1411" s="89"/>
      <c r="D1411" s="89"/>
      <c r="E1411" s="89"/>
      <c r="F1411" s="89"/>
      <c r="G1411" s="89"/>
      <c r="H1411" s="89"/>
      <c r="I1411" s="89"/>
      <c r="J1411" s="89"/>
      <c r="K1411" s="89"/>
      <c r="L1411" s="89"/>
      <c r="M1411" s="89"/>
      <c r="N1411" s="89"/>
      <c r="O1411" s="89"/>
      <c r="P1411" s="89"/>
      <c r="Q1411" s="89"/>
      <c r="R1411" s="89"/>
      <c r="S1411" s="89"/>
      <c r="T1411" s="89"/>
      <c r="U1411" s="89"/>
      <c r="V1411" s="89"/>
      <c r="W1411" s="89"/>
      <c r="X1411" s="89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  <c r="AM1411" s="89"/>
      <c r="AN1411" s="89"/>
      <c r="AO1411" s="89"/>
      <c r="AP1411" s="89"/>
      <c r="AQ1411" s="89"/>
      <c r="AR1411" s="89"/>
      <c r="AS1411" s="89"/>
      <c r="AT1411" s="89"/>
      <c r="AU1411" s="89"/>
      <c r="AV1411" s="89"/>
      <c r="AW1411" s="89"/>
      <c r="AX1411" s="89"/>
      <c r="AY1411" s="89"/>
      <c r="AZ1411" s="89"/>
      <c r="BA1411" s="89"/>
      <c r="BB1411" s="89"/>
      <c r="BC1411" s="89"/>
      <c r="BD1411" s="89"/>
      <c r="BE1411" s="89"/>
      <c r="BF1411" s="89"/>
      <c r="BG1411" s="89"/>
      <c r="BH1411" s="89"/>
      <c r="BI1411" s="89"/>
      <c r="BJ1411" s="89"/>
    </row>
    <row r="1412" spans="1:62" ht="12.75" x14ac:dyDescent="0.2">
      <c r="A1412" s="89"/>
      <c r="B1412" s="89"/>
      <c r="C1412" s="89"/>
      <c r="D1412" s="89"/>
      <c r="E1412" s="89"/>
      <c r="F1412" s="89"/>
      <c r="G1412" s="89"/>
      <c r="H1412" s="89"/>
      <c r="I1412" s="89"/>
      <c r="J1412" s="89"/>
      <c r="K1412" s="89"/>
      <c r="L1412" s="89"/>
      <c r="M1412" s="89"/>
      <c r="N1412" s="89"/>
      <c r="O1412" s="89"/>
      <c r="P1412" s="89"/>
      <c r="Q1412" s="89"/>
      <c r="R1412" s="89"/>
      <c r="S1412" s="89"/>
      <c r="T1412" s="89"/>
      <c r="U1412" s="89"/>
      <c r="V1412" s="89"/>
      <c r="W1412" s="89"/>
      <c r="X1412" s="89"/>
      <c r="Y1412" s="89"/>
      <c r="Z1412" s="89"/>
      <c r="AA1412" s="89"/>
      <c r="AB1412" s="89"/>
      <c r="AC1412" s="89"/>
      <c r="AD1412" s="89"/>
      <c r="AE1412" s="89"/>
      <c r="AF1412" s="89"/>
      <c r="AG1412" s="89"/>
      <c r="AH1412" s="89"/>
      <c r="AI1412" s="89"/>
      <c r="AJ1412" s="89"/>
      <c r="AK1412" s="89"/>
      <c r="AL1412" s="89"/>
      <c r="AM1412" s="89"/>
      <c r="AN1412" s="89"/>
      <c r="AO1412" s="89"/>
      <c r="AP1412" s="89"/>
      <c r="AQ1412" s="89"/>
      <c r="AR1412" s="89"/>
      <c r="AS1412" s="89"/>
      <c r="AT1412" s="89"/>
      <c r="AU1412" s="89"/>
      <c r="AV1412" s="89"/>
      <c r="AW1412" s="89"/>
      <c r="AX1412" s="89"/>
      <c r="AY1412" s="89"/>
      <c r="AZ1412" s="89"/>
      <c r="BA1412" s="89"/>
      <c r="BB1412" s="89"/>
      <c r="BC1412" s="89"/>
      <c r="BD1412" s="89"/>
      <c r="BE1412" s="89"/>
      <c r="BF1412" s="89"/>
      <c r="BG1412" s="89"/>
      <c r="BH1412" s="89"/>
      <c r="BI1412" s="89"/>
      <c r="BJ1412" s="89"/>
    </row>
    <row r="1413" spans="1:62" ht="12.75" x14ac:dyDescent="0.2">
      <c r="A1413" s="89"/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  <c r="L1413" s="89"/>
      <c r="M1413" s="89"/>
      <c r="N1413" s="89"/>
      <c r="O1413" s="89"/>
      <c r="P1413" s="89"/>
      <c r="Q1413" s="89"/>
      <c r="R1413" s="89"/>
      <c r="S1413" s="89"/>
      <c r="T1413" s="89"/>
      <c r="U1413" s="89"/>
      <c r="V1413" s="89"/>
      <c r="W1413" s="89"/>
      <c r="X1413" s="89"/>
      <c r="Y1413" s="89"/>
      <c r="Z1413" s="89"/>
      <c r="AA1413" s="89"/>
      <c r="AB1413" s="89"/>
      <c r="AC1413" s="89"/>
      <c r="AD1413" s="89"/>
      <c r="AE1413" s="89"/>
      <c r="AF1413" s="89"/>
      <c r="AG1413" s="89"/>
      <c r="AH1413" s="89"/>
      <c r="AI1413" s="89"/>
      <c r="AJ1413" s="89"/>
      <c r="AK1413" s="89"/>
      <c r="AL1413" s="89"/>
      <c r="AM1413" s="89"/>
      <c r="AN1413" s="89"/>
      <c r="AO1413" s="89"/>
      <c r="AP1413" s="89"/>
      <c r="AQ1413" s="89"/>
      <c r="AR1413" s="89"/>
      <c r="AS1413" s="89"/>
      <c r="AT1413" s="89"/>
      <c r="AU1413" s="89"/>
      <c r="AV1413" s="89"/>
      <c r="AW1413" s="89"/>
      <c r="AX1413" s="89"/>
      <c r="AY1413" s="89"/>
      <c r="AZ1413" s="89"/>
      <c r="BA1413" s="89"/>
      <c r="BB1413" s="89"/>
      <c r="BC1413" s="89"/>
      <c r="BD1413" s="89"/>
      <c r="BE1413" s="89"/>
      <c r="BF1413" s="89"/>
      <c r="BG1413" s="89"/>
      <c r="BH1413" s="89"/>
      <c r="BI1413" s="89"/>
      <c r="BJ1413" s="89"/>
    </row>
    <row r="1414" spans="1:62" ht="12.75" x14ac:dyDescent="0.2">
      <c r="A1414" s="89"/>
      <c r="B1414" s="89"/>
      <c r="C1414" s="89"/>
      <c r="D1414" s="89"/>
      <c r="E1414" s="89"/>
      <c r="F1414" s="89"/>
      <c r="G1414" s="89"/>
      <c r="H1414" s="89"/>
      <c r="I1414" s="89"/>
      <c r="J1414" s="89"/>
      <c r="K1414" s="89"/>
      <c r="L1414" s="89"/>
      <c r="M1414" s="89"/>
      <c r="N1414" s="89"/>
      <c r="O1414" s="89"/>
      <c r="P1414" s="89"/>
      <c r="Q1414" s="89"/>
      <c r="R1414" s="89"/>
      <c r="S1414" s="89"/>
      <c r="T1414" s="89"/>
      <c r="U1414" s="89"/>
      <c r="V1414" s="89"/>
      <c r="W1414" s="89"/>
      <c r="X1414" s="89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  <c r="AM1414" s="89"/>
      <c r="AN1414" s="89"/>
      <c r="AO1414" s="89"/>
      <c r="AP1414" s="89"/>
      <c r="AQ1414" s="89"/>
      <c r="AR1414" s="89"/>
      <c r="AS1414" s="89"/>
      <c r="AT1414" s="89"/>
      <c r="AU1414" s="89"/>
      <c r="AV1414" s="89"/>
      <c r="AW1414" s="89"/>
      <c r="AX1414" s="89"/>
      <c r="AY1414" s="89"/>
      <c r="AZ1414" s="89"/>
      <c r="BA1414" s="89"/>
      <c r="BB1414" s="89"/>
      <c r="BC1414" s="89"/>
      <c r="BD1414" s="89"/>
      <c r="BE1414" s="89"/>
      <c r="BF1414" s="89"/>
      <c r="BG1414" s="89"/>
      <c r="BH1414" s="89"/>
      <c r="BI1414" s="89"/>
      <c r="BJ1414" s="89"/>
    </row>
    <row r="1415" spans="1:62" ht="12.75" x14ac:dyDescent="0.2">
      <c r="A1415" s="89"/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  <c r="L1415" s="89"/>
      <c r="M1415" s="89"/>
      <c r="N1415" s="89"/>
      <c r="O1415" s="89"/>
      <c r="P1415" s="89"/>
      <c r="Q1415" s="89"/>
      <c r="R1415" s="89"/>
      <c r="S1415" s="89"/>
      <c r="T1415" s="89"/>
      <c r="U1415" s="89"/>
      <c r="V1415" s="89"/>
      <c r="W1415" s="89"/>
      <c r="X1415" s="89"/>
      <c r="Y1415" s="89"/>
      <c r="Z1415" s="89"/>
      <c r="AA1415" s="89"/>
      <c r="AB1415" s="89"/>
      <c r="AC1415" s="89"/>
      <c r="AD1415" s="89"/>
      <c r="AE1415" s="89"/>
      <c r="AF1415" s="89"/>
      <c r="AG1415" s="89"/>
      <c r="AH1415" s="89"/>
      <c r="AI1415" s="89"/>
      <c r="AJ1415" s="89"/>
      <c r="AK1415" s="89"/>
      <c r="AL1415" s="89"/>
      <c r="AM1415" s="89"/>
      <c r="AN1415" s="89"/>
      <c r="AO1415" s="89"/>
      <c r="AP1415" s="89"/>
      <c r="AQ1415" s="89"/>
      <c r="AR1415" s="89"/>
      <c r="AS1415" s="89"/>
      <c r="AT1415" s="89"/>
      <c r="AU1415" s="89"/>
      <c r="AV1415" s="89"/>
      <c r="AW1415" s="89"/>
      <c r="AX1415" s="89"/>
      <c r="AY1415" s="89"/>
      <c r="AZ1415" s="89"/>
      <c r="BA1415" s="89"/>
      <c r="BB1415" s="89"/>
      <c r="BC1415" s="89"/>
      <c r="BD1415" s="89"/>
      <c r="BE1415" s="89"/>
      <c r="BF1415" s="89"/>
      <c r="BG1415" s="89"/>
      <c r="BH1415" s="89"/>
      <c r="BI1415" s="89"/>
      <c r="BJ1415" s="89"/>
    </row>
    <row r="1416" spans="1:62" ht="12.75" x14ac:dyDescent="0.2">
      <c r="A1416" s="89"/>
      <c r="B1416" s="89"/>
      <c r="C1416" s="89"/>
      <c r="D1416" s="89"/>
      <c r="E1416" s="89"/>
      <c r="F1416" s="89"/>
      <c r="G1416" s="89"/>
      <c r="H1416" s="89"/>
      <c r="I1416" s="89"/>
      <c r="J1416" s="89"/>
      <c r="K1416" s="89"/>
      <c r="L1416" s="89"/>
      <c r="M1416" s="89"/>
      <c r="N1416" s="89"/>
      <c r="O1416" s="89"/>
      <c r="P1416" s="89"/>
      <c r="Q1416" s="89"/>
      <c r="R1416" s="89"/>
      <c r="S1416" s="89"/>
      <c r="T1416" s="89"/>
      <c r="U1416" s="89"/>
      <c r="V1416" s="89"/>
      <c r="W1416" s="89"/>
      <c r="X1416" s="89"/>
      <c r="Y1416" s="89"/>
      <c r="Z1416" s="89"/>
      <c r="AA1416" s="89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  <c r="AM1416" s="89"/>
      <c r="AN1416" s="89"/>
      <c r="AO1416" s="89"/>
      <c r="AP1416" s="89"/>
      <c r="AQ1416" s="89"/>
      <c r="AR1416" s="89"/>
      <c r="AS1416" s="89"/>
      <c r="AT1416" s="89"/>
      <c r="AU1416" s="89"/>
      <c r="AV1416" s="89"/>
      <c r="AW1416" s="89"/>
      <c r="AX1416" s="89"/>
      <c r="AY1416" s="89"/>
      <c r="AZ1416" s="89"/>
      <c r="BA1416" s="89"/>
      <c r="BB1416" s="89"/>
      <c r="BC1416" s="89"/>
      <c r="BD1416" s="89"/>
      <c r="BE1416" s="89"/>
      <c r="BF1416" s="89"/>
      <c r="BG1416" s="89"/>
      <c r="BH1416" s="89"/>
      <c r="BI1416" s="89"/>
      <c r="BJ1416" s="89"/>
    </row>
    <row r="1417" spans="1:62" ht="12.75" x14ac:dyDescent="0.2">
      <c r="A1417" s="89"/>
      <c r="B1417" s="89"/>
      <c r="C1417" s="89"/>
      <c r="D1417" s="89"/>
      <c r="E1417" s="89"/>
      <c r="F1417" s="89"/>
      <c r="G1417" s="89"/>
      <c r="H1417" s="89"/>
      <c r="I1417" s="89"/>
      <c r="J1417" s="89"/>
      <c r="K1417" s="89"/>
      <c r="L1417" s="89"/>
      <c r="M1417" s="89"/>
      <c r="N1417" s="89"/>
      <c r="O1417" s="89"/>
      <c r="P1417" s="89"/>
      <c r="Q1417" s="89"/>
      <c r="R1417" s="89"/>
      <c r="S1417" s="89"/>
      <c r="T1417" s="89"/>
      <c r="U1417" s="89"/>
      <c r="V1417" s="89"/>
      <c r="W1417" s="89"/>
      <c r="X1417" s="89"/>
      <c r="Y1417" s="89"/>
      <c r="Z1417" s="89"/>
      <c r="AA1417" s="89"/>
      <c r="AB1417" s="89"/>
      <c r="AC1417" s="89"/>
      <c r="AD1417" s="89"/>
      <c r="AE1417" s="89"/>
      <c r="AF1417" s="89"/>
      <c r="AG1417" s="89"/>
      <c r="AH1417" s="89"/>
      <c r="AI1417" s="89"/>
      <c r="AJ1417" s="89"/>
      <c r="AK1417" s="89"/>
      <c r="AL1417" s="89"/>
      <c r="AM1417" s="89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89"/>
      <c r="AX1417" s="89"/>
      <c r="AY1417" s="89"/>
      <c r="AZ1417" s="89"/>
      <c r="BA1417" s="89"/>
      <c r="BB1417" s="89"/>
      <c r="BC1417" s="89"/>
      <c r="BD1417" s="89"/>
      <c r="BE1417" s="89"/>
      <c r="BF1417" s="89"/>
      <c r="BG1417" s="89"/>
      <c r="BH1417" s="89"/>
      <c r="BI1417" s="89"/>
      <c r="BJ1417" s="89"/>
    </row>
    <row r="1418" spans="1:62" ht="12.75" x14ac:dyDescent="0.2">
      <c r="A1418" s="89"/>
      <c r="B1418" s="89"/>
      <c r="C1418" s="89"/>
      <c r="D1418" s="89"/>
      <c r="E1418" s="89"/>
      <c r="F1418" s="89"/>
      <c r="G1418" s="89"/>
      <c r="H1418" s="89"/>
      <c r="I1418" s="89"/>
      <c r="J1418" s="89"/>
      <c r="K1418" s="89"/>
      <c r="L1418" s="89"/>
      <c r="M1418" s="89"/>
      <c r="N1418" s="89"/>
      <c r="O1418" s="89"/>
      <c r="P1418" s="89"/>
      <c r="Q1418" s="89"/>
      <c r="R1418" s="89"/>
      <c r="S1418" s="89"/>
      <c r="T1418" s="89"/>
      <c r="U1418" s="89"/>
      <c r="V1418" s="89"/>
      <c r="W1418" s="89"/>
      <c r="X1418" s="89"/>
      <c r="Y1418" s="89"/>
      <c r="Z1418" s="89"/>
      <c r="AA1418" s="89"/>
      <c r="AB1418" s="89"/>
      <c r="AC1418" s="89"/>
      <c r="AD1418" s="89"/>
      <c r="AE1418" s="89"/>
      <c r="AF1418" s="89"/>
      <c r="AG1418" s="89"/>
      <c r="AH1418" s="89"/>
      <c r="AI1418" s="89"/>
      <c r="AJ1418" s="89"/>
      <c r="AK1418" s="89"/>
      <c r="AL1418" s="89"/>
      <c r="AM1418" s="89"/>
      <c r="AN1418" s="89"/>
      <c r="AO1418" s="89"/>
      <c r="AP1418" s="89"/>
      <c r="AQ1418" s="89"/>
      <c r="AR1418" s="89"/>
      <c r="AS1418" s="89"/>
      <c r="AT1418" s="89"/>
      <c r="AU1418" s="89"/>
      <c r="AV1418" s="89"/>
      <c r="AW1418" s="89"/>
      <c r="AX1418" s="89"/>
      <c r="AY1418" s="89"/>
      <c r="AZ1418" s="89"/>
      <c r="BA1418" s="89"/>
      <c r="BB1418" s="89"/>
      <c r="BC1418" s="89"/>
      <c r="BD1418" s="89"/>
      <c r="BE1418" s="89"/>
      <c r="BF1418" s="89"/>
      <c r="BG1418" s="89"/>
      <c r="BH1418" s="89"/>
      <c r="BI1418" s="89"/>
      <c r="BJ1418" s="89"/>
    </row>
    <row r="1419" spans="1:62" ht="12.75" x14ac:dyDescent="0.2">
      <c r="A1419" s="89"/>
      <c r="B1419" s="89"/>
      <c r="C1419" s="89"/>
      <c r="D1419" s="89"/>
      <c r="E1419" s="89"/>
      <c r="F1419" s="89"/>
      <c r="G1419" s="89"/>
      <c r="H1419" s="89"/>
      <c r="I1419" s="89"/>
      <c r="J1419" s="89"/>
      <c r="K1419" s="89"/>
      <c r="L1419" s="89"/>
      <c r="M1419" s="89"/>
      <c r="N1419" s="89"/>
      <c r="O1419" s="89"/>
      <c r="P1419" s="89"/>
      <c r="Q1419" s="89"/>
      <c r="R1419" s="89"/>
      <c r="S1419" s="89"/>
      <c r="T1419" s="89"/>
      <c r="U1419" s="89"/>
      <c r="V1419" s="89"/>
      <c r="W1419" s="89"/>
      <c r="X1419" s="89"/>
      <c r="Y1419" s="89"/>
      <c r="Z1419" s="89"/>
      <c r="AA1419" s="89"/>
      <c r="AB1419" s="89"/>
      <c r="AC1419" s="89"/>
      <c r="AD1419" s="89"/>
      <c r="AE1419" s="89"/>
      <c r="AF1419" s="89"/>
      <c r="AG1419" s="89"/>
      <c r="AH1419" s="89"/>
      <c r="AI1419" s="89"/>
      <c r="AJ1419" s="89"/>
      <c r="AK1419" s="89"/>
      <c r="AL1419" s="89"/>
      <c r="AM1419" s="89"/>
      <c r="AN1419" s="89"/>
      <c r="AO1419" s="89"/>
      <c r="AP1419" s="89"/>
      <c r="AQ1419" s="89"/>
      <c r="AR1419" s="89"/>
      <c r="AS1419" s="89"/>
      <c r="AT1419" s="89"/>
      <c r="AU1419" s="89"/>
      <c r="AV1419" s="89"/>
      <c r="AW1419" s="89"/>
      <c r="AX1419" s="89"/>
      <c r="AY1419" s="89"/>
      <c r="AZ1419" s="89"/>
      <c r="BA1419" s="89"/>
      <c r="BB1419" s="89"/>
      <c r="BC1419" s="89"/>
      <c r="BD1419" s="89"/>
      <c r="BE1419" s="89"/>
      <c r="BF1419" s="89"/>
      <c r="BG1419" s="89"/>
      <c r="BH1419" s="89"/>
      <c r="BI1419" s="89"/>
      <c r="BJ1419" s="89"/>
    </row>
    <row r="1420" spans="1:62" ht="12.75" x14ac:dyDescent="0.2">
      <c r="A1420" s="89"/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  <c r="S1420" s="89"/>
      <c r="T1420" s="89"/>
      <c r="U1420" s="89"/>
      <c r="V1420" s="89"/>
      <c r="W1420" s="89"/>
      <c r="X1420" s="89"/>
      <c r="Y1420" s="89"/>
      <c r="Z1420" s="89"/>
      <c r="AA1420" s="89"/>
      <c r="AB1420" s="89"/>
      <c r="AC1420" s="89"/>
      <c r="AD1420" s="89"/>
      <c r="AE1420" s="89"/>
      <c r="AF1420" s="89"/>
      <c r="AG1420" s="89"/>
      <c r="AH1420" s="89"/>
      <c r="AI1420" s="89"/>
      <c r="AJ1420" s="89"/>
      <c r="AK1420" s="89"/>
      <c r="AL1420" s="89"/>
      <c r="AM1420" s="89"/>
      <c r="AN1420" s="89"/>
      <c r="AO1420" s="89"/>
      <c r="AP1420" s="89"/>
      <c r="AQ1420" s="89"/>
      <c r="AR1420" s="89"/>
      <c r="AS1420" s="89"/>
      <c r="AT1420" s="89"/>
      <c r="AU1420" s="89"/>
      <c r="AV1420" s="89"/>
      <c r="AW1420" s="89"/>
      <c r="AX1420" s="89"/>
      <c r="AY1420" s="89"/>
      <c r="AZ1420" s="89"/>
      <c r="BA1420" s="89"/>
      <c r="BB1420" s="89"/>
      <c r="BC1420" s="89"/>
      <c r="BD1420" s="89"/>
      <c r="BE1420" s="89"/>
      <c r="BF1420" s="89"/>
      <c r="BG1420" s="89"/>
      <c r="BH1420" s="89"/>
      <c r="BI1420" s="89"/>
      <c r="BJ1420" s="89"/>
    </row>
    <row r="1421" spans="1:62" ht="12.75" x14ac:dyDescent="0.2">
      <c r="A1421" s="89"/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  <c r="L1421" s="89"/>
      <c r="M1421" s="89"/>
      <c r="N1421" s="89"/>
      <c r="O1421" s="89"/>
      <c r="P1421" s="89"/>
      <c r="Q1421" s="89"/>
      <c r="R1421" s="89"/>
      <c r="S1421" s="89"/>
      <c r="T1421" s="89"/>
      <c r="U1421" s="89"/>
      <c r="V1421" s="89"/>
      <c r="W1421" s="89"/>
      <c r="X1421" s="89"/>
      <c r="Y1421" s="89"/>
      <c r="Z1421" s="89"/>
      <c r="AA1421" s="89"/>
      <c r="AB1421" s="89"/>
      <c r="AC1421" s="89"/>
      <c r="AD1421" s="89"/>
      <c r="AE1421" s="89"/>
      <c r="AF1421" s="89"/>
      <c r="AG1421" s="89"/>
      <c r="AH1421" s="89"/>
      <c r="AI1421" s="89"/>
      <c r="AJ1421" s="89"/>
      <c r="AK1421" s="89"/>
      <c r="AL1421" s="89"/>
      <c r="AM1421" s="89"/>
      <c r="AN1421" s="89"/>
      <c r="AO1421" s="89"/>
      <c r="AP1421" s="89"/>
      <c r="AQ1421" s="89"/>
      <c r="AR1421" s="89"/>
      <c r="AS1421" s="89"/>
      <c r="AT1421" s="89"/>
      <c r="AU1421" s="89"/>
      <c r="AV1421" s="89"/>
      <c r="AW1421" s="89"/>
      <c r="AX1421" s="89"/>
      <c r="AY1421" s="89"/>
      <c r="AZ1421" s="89"/>
      <c r="BA1421" s="89"/>
      <c r="BB1421" s="89"/>
      <c r="BC1421" s="89"/>
      <c r="BD1421" s="89"/>
      <c r="BE1421" s="89"/>
      <c r="BF1421" s="89"/>
      <c r="BG1421" s="89"/>
      <c r="BH1421" s="89"/>
      <c r="BI1421" s="89"/>
      <c r="BJ1421" s="89"/>
    </row>
    <row r="1422" spans="1:62" ht="12.75" x14ac:dyDescent="0.2">
      <c r="A1422" s="89"/>
      <c r="B1422" s="89"/>
      <c r="C1422" s="89"/>
      <c r="D1422" s="89"/>
      <c r="E1422" s="89"/>
      <c r="F1422" s="89"/>
      <c r="G1422" s="89"/>
      <c r="H1422" s="89"/>
      <c r="I1422" s="89"/>
      <c r="J1422" s="89"/>
      <c r="K1422" s="89"/>
      <c r="L1422" s="89"/>
      <c r="M1422" s="89"/>
      <c r="N1422" s="89"/>
      <c r="O1422" s="89"/>
      <c r="P1422" s="89"/>
      <c r="Q1422" s="89"/>
      <c r="R1422" s="89"/>
      <c r="S1422" s="89"/>
      <c r="T1422" s="89"/>
      <c r="U1422" s="89"/>
      <c r="V1422" s="89"/>
      <c r="W1422" s="89"/>
      <c r="X1422" s="89"/>
      <c r="Y1422" s="89"/>
      <c r="Z1422" s="89"/>
      <c r="AA1422" s="89"/>
      <c r="AB1422" s="89"/>
      <c r="AC1422" s="89"/>
      <c r="AD1422" s="89"/>
      <c r="AE1422" s="89"/>
      <c r="AF1422" s="89"/>
      <c r="AG1422" s="89"/>
      <c r="AH1422" s="89"/>
      <c r="AI1422" s="89"/>
      <c r="AJ1422" s="89"/>
      <c r="AK1422" s="89"/>
      <c r="AL1422" s="89"/>
      <c r="AM1422" s="89"/>
      <c r="AN1422" s="89"/>
      <c r="AO1422" s="89"/>
      <c r="AP1422" s="89"/>
      <c r="AQ1422" s="89"/>
      <c r="AR1422" s="89"/>
      <c r="AS1422" s="89"/>
      <c r="AT1422" s="89"/>
      <c r="AU1422" s="89"/>
      <c r="AV1422" s="89"/>
      <c r="AW1422" s="89"/>
      <c r="AX1422" s="89"/>
      <c r="AY1422" s="89"/>
      <c r="AZ1422" s="89"/>
      <c r="BA1422" s="89"/>
      <c r="BB1422" s="89"/>
      <c r="BC1422" s="89"/>
      <c r="BD1422" s="89"/>
      <c r="BE1422" s="89"/>
      <c r="BF1422" s="89"/>
      <c r="BG1422" s="89"/>
      <c r="BH1422" s="89"/>
      <c r="BI1422" s="89"/>
      <c r="BJ1422" s="89"/>
    </row>
    <row r="1423" spans="1:62" ht="12.75" x14ac:dyDescent="0.2">
      <c r="A1423" s="89"/>
      <c r="B1423" s="89"/>
      <c r="C1423" s="89"/>
      <c r="D1423" s="89"/>
      <c r="E1423" s="89"/>
      <c r="F1423" s="89"/>
      <c r="G1423" s="89"/>
      <c r="H1423" s="89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  <c r="S1423" s="89"/>
      <c r="T1423" s="89"/>
      <c r="U1423" s="89"/>
      <c r="V1423" s="89"/>
      <c r="W1423" s="89"/>
      <c r="X1423" s="89"/>
      <c r="Y1423" s="89"/>
      <c r="Z1423" s="89"/>
      <c r="AA1423" s="89"/>
      <c r="AB1423" s="89"/>
      <c r="AC1423" s="89"/>
      <c r="AD1423" s="89"/>
      <c r="AE1423" s="89"/>
      <c r="AF1423" s="89"/>
      <c r="AG1423" s="89"/>
      <c r="AH1423" s="89"/>
      <c r="AI1423" s="89"/>
      <c r="AJ1423" s="89"/>
      <c r="AK1423" s="89"/>
      <c r="AL1423" s="89"/>
      <c r="AM1423" s="89"/>
      <c r="AN1423" s="89"/>
      <c r="AO1423" s="89"/>
      <c r="AP1423" s="89"/>
      <c r="AQ1423" s="89"/>
      <c r="AR1423" s="89"/>
      <c r="AS1423" s="89"/>
      <c r="AT1423" s="89"/>
      <c r="AU1423" s="89"/>
      <c r="AV1423" s="89"/>
      <c r="AW1423" s="89"/>
      <c r="AX1423" s="89"/>
      <c r="AY1423" s="89"/>
      <c r="AZ1423" s="89"/>
      <c r="BA1423" s="89"/>
      <c r="BB1423" s="89"/>
      <c r="BC1423" s="89"/>
      <c r="BD1423" s="89"/>
      <c r="BE1423" s="89"/>
      <c r="BF1423" s="89"/>
      <c r="BG1423" s="89"/>
      <c r="BH1423" s="89"/>
      <c r="BI1423" s="89"/>
      <c r="BJ1423" s="89"/>
    </row>
    <row r="1424" spans="1:62" ht="12.75" x14ac:dyDescent="0.2">
      <c r="A1424" s="89"/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  <c r="L1424" s="89"/>
      <c r="M1424" s="89"/>
      <c r="N1424" s="89"/>
      <c r="O1424" s="89"/>
      <c r="P1424" s="89"/>
      <c r="Q1424" s="89"/>
      <c r="R1424" s="89"/>
      <c r="S1424" s="89"/>
      <c r="T1424" s="89"/>
      <c r="U1424" s="89"/>
      <c r="V1424" s="89"/>
      <c r="W1424" s="89"/>
      <c r="X1424" s="89"/>
      <c r="Y1424" s="89"/>
      <c r="Z1424" s="89"/>
      <c r="AA1424" s="89"/>
      <c r="AB1424" s="89"/>
      <c r="AC1424" s="89"/>
      <c r="AD1424" s="89"/>
      <c r="AE1424" s="89"/>
      <c r="AF1424" s="89"/>
      <c r="AG1424" s="89"/>
      <c r="AH1424" s="89"/>
      <c r="AI1424" s="89"/>
      <c r="AJ1424" s="89"/>
      <c r="AK1424" s="89"/>
      <c r="AL1424" s="89"/>
      <c r="AM1424" s="89"/>
      <c r="AN1424" s="89"/>
      <c r="AO1424" s="89"/>
      <c r="AP1424" s="89"/>
      <c r="AQ1424" s="89"/>
      <c r="AR1424" s="89"/>
      <c r="AS1424" s="89"/>
      <c r="AT1424" s="89"/>
      <c r="AU1424" s="89"/>
      <c r="AV1424" s="89"/>
      <c r="AW1424" s="89"/>
      <c r="AX1424" s="89"/>
      <c r="AY1424" s="89"/>
      <c r="AZ1424" s="89"/>
      <c r="BA1424" s="89"/>
      <c r="BB1424" s="89"/>
      <c r="BC1424" s="89"/>
      <c r="BD1424" s="89"/>
      <c r="BE1424" s="89"/>
      <c r="BF1424" s="89"/>
      <c r="BG1424" s="89"/>
      <c r="BH1424" s="89"/>
      <c r="BI1424" s="89"/>
      <c r="BJ1424" s="89"/>
    </row>
    <row r="1425" spans="1:62" ht="12.75" x14ac:dyDescent="0.2">
      <c r="A1425" s="89"/>
      <c r="B1425" s="89"/>
      <c r="C1425" s="89"/>
      <c r="D1425" s="89"/>
      <c r="E1425" s="89"/>
      <c r="F1425" s="89"/>
      <c r="G1425" s="89"/>
      <c r="H1425" s="89"/>
      <c r="I1425" s="89"/>
      <c r="J1425" s="89"/>
      <c r="K1425" s="89"/>
      <c r="L1425" s="89"/>
      <c r="M1425" s="89"/>
      <c r="N1425" s="89"/>
      <c r="O1425" s="89"/>
      <c r="P1425" s="89"/>
      <c r="Q1425" s="89"/>
      <c r="R1425" s="89"/>
      <c r="S1425" s="89"/>
      <c r="T1425" s="89"/>
      <c r="U1425" s="89"/>
      <c r="V1425" s="89"/>
      <c r="W1425" s="89"/>
      <c r="X1425" s="89"/>
      <c r="Y1425" s="89"/>
      <c r="Z1425" s="89"/>
      <c r="AA1425" s="89"/>
      <c r="AB1425" s="89"/>
      <c r="AC1425" s="89"/>
      <c r="AD1425" s="89"/>
      <c r="AE1425" s="89"/>
      <c r="AF1425" s="89"/>
      <c r="AG1425" s="89"/>
      <c r="AH1425" s="89"/>
      <c r="AI1425" s="89"/>
      <c r="AJ1425" s="89"/>
      <c r="AK1425" s="89"/>
      <c r="AL1425" s="89"/>
      <c r="AM1425" s="89"/>
      <c r="AN1425" s="89"/>
      <c r="AO1425" s="89"/>
      <c r="AP1425" s="89"/>
      <c r="AQ1425" s="89"/>
      <c r="AR1425" s="89"/>
      <c r="AS1425" s="89"/>
      <c r="AT1425" s="89"/>
      <c r="AU1425" s="89"/>
      <c r="AV1425" s="89"/>
      <c r="AW1425" s="89"/>
      <c r="AX1425" s="89"/>
      <c r="AY1425" s="89"/>
      <c r="AZ1425" s="89"/>
      <c r="BA1425" s="89"/>
      <c r="BB1425" s="89"/>
      <c r="BC1425" s="89"/>
      <c r="BD1425" s="89"/>
      <c r="BE1425" s="89"/>
      <c r="BF1425" s="89"/>
      <c r="BG1425" s="89"/>
      <c r="BH1425" s="89"/>
      <c r="BI1425" s="89"/>
      <c r="BJ1425" s="89"/>
    </row>
    <row r="1426" spans="1:62" ht="12.75" x14ac:dyDescent="0.2">
      <c r="A1426" s="89"/>
      <c r="B1426" s="89"/>
      <c r="C1426" s="89"/>
      <c r="D1426" s="89"/>
      <c r="E1426" s="89"/>
      <c r="F1426" s="89"/>
      <c r="G1426" s="89"/>
      <c r="H1426" s="89"/>
      <c r="I1426" s="89"/>
      <c r="J1426" s="89"/>
      <c r="K1426" s="89"/>
      <c r="L1426" s="89"/>
      <c r="M1426" s="89"/>
      <c r="N1426" s="89"/>
      <c r="O1426" s="89"/>
      <c r="P1426" s="89"/>
      <c r="Q1426" s="89"/>
      <c r="R1426" s="89"/>
      <c r="S1426" s="89"/>
      <c r="T1426" s="89"/>
      <c r="U1426" s="89"/>
      <c r="V1426" s="89"/>
      <c r="W1426" s="89"/>
      <c r="X1426" s="89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  <c r="AM1426" s="89"/>
      <c r="AN1426" s="89"/>
      <c r="AO1426" s="89"/>
      <c r="AP1426" s="89"/>
      <c r="AQ1426" s="89"/>
      <c r="AR1426" s="89"/>
      <c r="AS1426" s="89"/>
      <c r="AT1426" s="89"/>
      <c r="AU1426" s="89"/>
      <c r="AV1426" s="89"/>
      <c r="AW1426" s="89"/>
      <c r="AX1426" s="89"/>
      <c r="AY1426" s="89"/>
      <c r="AZ1426" s="89"/>
      <c r="BA1426" s="89"/>
      <c r="BB1426" s="89"/>
      <c r="BC1426" s="89"/>
      <c r="BD1426" s="89"/>
      <c r="BE1426" s="89"/>
      <c r="BF1426" s="89"/>
      <c r="BG1426" s="89"/>
      <c r="BH1426" s="89"/>
      <c r="BI1426" s="89"/>
      <c r="BJ1426" s="89"/>
    </row>
    <row r="1427" spans="1:62" ht="12.75" x14ac:dyDescent="0.2">
      <c r="A1427" s="89"/>
      <c r="B1427" s="89"/>
      <c r="C1427" s="89"/>
      <c r="D1427" s="89"/>
      <c r="E1427" s="89"/>
      <c r="F1427" s="89"/>
      <c r="G1427" s="89"/>
      <c r="H1427" s="89"/>
      <c r="I1427" s="89"/>
      <c r="J1427" s="89"/>
      <c r="K1427" s="89"/>
      <c r="L1427" s="89"/>
      <c r="M1427" s="89"/>
      <c r="N1427" s="89"/>
      <c r="O1427" s="89"/>
      <c r="P1427" s="89"/>
      <c r="Q1427" s="89"/>
      <c r="R1427" s="89"/>
      <c r="S1427" s="89"/>
      <c r="T1427" s="89"/>
      <c r="U1427" s="89"/>
      <c r="V1427" s="89"/>
      <c r="W1427" s="89"/>
      <c r="X1427" s="89"/>
      <c r="Y1427" s="89"/>
      <c r="Z1427" s="89"/>
      <c r="AA1427" s="89"/>
      <c r="AB1427" s="89"/>
      <c r="AC1427" s="89"/>
      <c r="AD1427" s="89"/>
      <c r="AE1427" s="89"/>
      <c r="AF1427" s="89"/>
      <c r="AG1427" s="89"/>
      <c r="AH1427" s="89"/>
      <c r="AI1427" s="89"/>
      <c r="AJ1427" s="89"/>
      <c r="AK1427" s="89"/>
      <c r="AL1427" s="89"/>
      <c r="AM1427" s="89"/>
      <c r="AN1427" s="89"/>
      <c r="AO1427" s="89"/>
      <c r="AP1427" s="89"/>
      <c r="AQ1427" s="89"/>
      <c r="AR1427" s="89"/>
      <c r="AS1427" s="89"/>
      <c r="AT1427" s="89"/>
      <c r="AU1427" s="89"/>
      <c r="AV1427" s="89"/>
      <c r="AW1427" s="89"/>
      <c r="AX1427" s="89"/>
      <c r="AY1427" s="89"/>
      <c r="AZ1427" s="89"/>
      <c r="BA1427" s="89"/>
      <c r="BB1427" s="89"/>
      <c r="BC1427" s="89"/>
      <c r="BD1427" s="89"/>
      <c r="BE1427" s="89"/>
      <c r="BF1427" s="89"/>
      <c r="BG1427" s="89"/>
      <c r="BH1427" s="89"/>
      <c r="BI1427" s="89"/>
      <c r="BJ1427" s="89"/>
    </row>
    <row r="1428" spans="1:62" ht="12.75" x14ac:dyDescent="0.2">
      <c r="A1428" s="89"/>
      <c r="B1428" s="89"/>
      <c r="C1428" s="89"/>
      <c r="D1428" s="89"/>
      <c r="E1428" s="89"/>
      <c r="F1428" s="89"/>
      <c r="G1428" s="89"/>
      <c r="H1428" s="89"/>
      <c r="I1428" s="89"/>
      <c r="J1428" s="89"/>
      <c r="K1428" s="89"/>
      <c r="L1428" s="89"/>
      <c r="M1428" s="89"/>
      <c r="N1428" s="89"/>
      <c r="O1428" s="89"/>
      <c r="P1428" s="89"/>
      <c r="Q1428" s="89"/>
      <c r="R1428" s="89"/>
      <c r="S1428" s="89"/>
      <c r="T1428" s="89"/>
      <c r="U1428" s="89"/>
      <c r="V1428" s="89"/>
      <c r="W1428" s="89"/>
      <c r="X1428" s="89"/>
      <c r="Y1428" s="89"/>
      <c r="Z1428" s="89"/>
      <c r="AA1428" s="89"/>
      <c r="AB1428" s="89"/>
      <c r="AC1428" s="89"/>
      <c r="AD1428" s="89"/>
      <c r="AE1428" s="89"/>
      <c r="AF1428" s="89"/>
      <c r="AG1428" s="89"/>
      <c r="AH1428" s="89"/>
      <c r="AI1428" s="89"/>
      <c r="AJ1428" s="89"/>
      <c r="AK1428" s="89"/>
      <c r="AL1428" s="89"/>
      <c r="AM1428" s="89"/>
      <c r="AN1428" s="89"/>
      <c r="AO1428" s="89"/>
      <c r="AP1428" s="89"/>
      <c r="AQ1428" s="89"/>
      <c r="AR1428" s="89"/>
      <c r="AS1428" s="89"/>
      <c r="AT1428" s="89"/>
      <c r="AU1428" s="89"/>
      <c r="AV1428" s="89"/>
      <c r="AW1428" s="89"/>
      <c r="AX1428" s="89"/>
      <c r="AY1428" s="89"/>
      <c r="AZ1428" s="89"/>
      <c r="BA1428" s="89"/>
      <c r="BB1428" s="89"/>
      <c r="BC1428" s="89"/>
      <c r="BD1428" s="89"/>
      <c r="BE1428" s="89"/>
      <c r="BF1428" s="89"/>
      <c r="BG1428" s="89"/>
      <c r="BH1428" s="89"/>
      <c r="BI1428" s="89"/>
      <c r="BJ1428" s="89"/>
    </row>
    <row r="1429" spans="1:62" ht="12.75" x14ac:dyDescent="0.2">
      <c r="A1429" s="89"/>
      <c r="B1429" s="89"/>
      <c r="C1429" s="89"/>
      <c r="D1429" s="89"/>
      <c r="E1429" s="89"/>
      <c r="F1429" s="89"/>
      <c r="G1429" s="89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  <c r="S1429" s="89"/>
      <c r="T1429" s="89"/>
      <c r="U1429" s="89"/>
      <c r="V1429" s="89"/>
      <c r="W1429" s="89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89"/>
      <c r="AL1429" s="89"/>
      <c r="AM1429" s="89"/>
      <c r="AN1429" s="89"/>
      <c r="AO1429" s="89"/>
      <c r="AP1429" s="89"/>
      <c r="AQ1429" s="89"/>
      <c r="AR1429" s="89"/>
      <c r="AS1429" s="89"/>
      <c r="AT1429" s="89"/>
      <c r="AU1429" s="89"/>
      <c r="AV1429" s="89"/>
      <c r="AW1429" s="89"/>
      <c r="AX1429" s="89"/>
      <c r="AY1429" s="89"/>
      <c r="AZ1429" s="89"/>
      <c r="BA1429" s="89"/>
      <c r="BB1429" s="89"/>
      <c r="BC1429" s="89"/>
      <c r="BD1429" s="89"/>
      <c r="BE1429" s="89"/>
      <c r="BF1429" s="89"/>
      <c r="BG1429" s="89"/>
      <c r="BH1429" s="89"/>
      <c r="BI1429" s="89"/>
      <c r="BJ1429" s="89"/>
    </row>
    <row r="1430" spans="1:62" ht="12.75" x14ac:dyDescent="0.2">
      <c r="A1430" s="89"/>
      <c r="B1430" s="89"/>
      <c r="C1430" s="89"/>
      <c r="D1430" s="89"/>
      <c r="E1430" s="89"/>
      <c r="F1430" s="89"/>
      <c r="G1430" s="89"/>
      <c r="H1430" s="89"/>
      <c r="I1430" s="89"/>
      <c r="J1430" s="89"/>
      <c r="K1430" s="89"/>
      <c r="L1430" s="89"/>
      <c r="M1430" s="89"/>
      <c r="N1430" s="89"/>
      <c r="O1430" s="89"/>
      <c r="P1430" s="89"/>
      <c r="Q1430" s="89"/>
      <c r="R1430" s="89"/>
      <c r="S1430" s="89"/>
      <c r="T1430" s="89"/>
      <c r="U1430" s="89"/>
      <c r="V1430" s="89"/>
      <c r="W1430" s="89"/>
      <c r="X1430" s="89"/>
      <c r="Y1430" s="89"/>
      <c r="Z1430" s="89"/>
      <c r="AA1430" s="89"/>
      <c r="AB1430" s="89"/>
      <c r="AC1430" s="89"/>
      <c r="AD1430" s="89"/>
      <c r="AE1430" s="89"/>
      <c r="AF1430" s="89"/>
      <c r="AG1430" s="89"/>
      <c r="AH1430" s="89"/>
      <c r="AI1430" s="89"/>
      <c r="AJ1430" s="89"/>
      <c r="AK1430" s="89"/>
      <c r="AL1430" s="89"/>
      <c r="AM1430" s="89"/>
      <c r="AN1430" s="89"/>
      <c r="AO1430" s="89"/>
      <c r="AP1430" s="89"/>
      <c r="AQ1430" s="89"/>
      <c r="AR1430" s="89"/>
      <c r="AS1430" s="89"/>
      <c r="AT1430" s="89"/>
      <c r="AU1430" s="89"/>
      <c r="AV1430" s="89"/>
      <c r="AW1430" s="89"/>
      <c r="AX1430" s="89"/>
      <c r="AY1430" s="89"/>
      <c r="AZ1430" s="89"/>
      <c r="BA1430" s="89"/>
      <c r="BB1430" s="89"/>
      <c r="BC1430" s="89"/>
      <c r="BD1430" s="89"/>
      <c r="BE1430" s="89"/>
      <c r="BF1430" s="89"/>
      <c r="BG1430" s="89"/>
      <c r="BH1430" s="89"/>
      <c r="BI1430" s="89"/>
      <c r="BJ1430" s="89"/>
    </row>
    <row r="1431" spans="1:62" ht="12.75" x14ac:dyDescent="0.2">
      <c r="A1431" s="89"/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  <c r="L1431" s="89"/>
      <c r="M1431" s="89"/>
      <c r="N1431" s="89"/>
      <c r="O1431" s="89"/>
      <c r="P1431" s="89"/>
      <c r="Q1431" s="89"/>
      <c r="R1431" s="89"/>
      <c r="S1431" s="89"/>
      <c r="T1431" s="89"/>
      <c r="U1431" s="89"/>
      <c r="V1431" s="89"/>
      <c r="W1431" s="89"/>
      <c r="X1431" s="89"/>
      <c r="Y1431" s="89"/>
      <c r="Z1431" s="89"/>
      <c r="AA1431" s="89"/>
      <c r="AB1431" s="89"/>
      <c r="AC1431" s="89"/>
      <c r="AD1431" s="89"/>
      <c r="AE1431" s="89"/>
      <c r="AF1431" s="89"/>
      <c r="AG1431" s="89"/>
      <c r="AH1431" s="89"/>
      <c r="AI1431" s="89"/>
      <c r="AJ1431" s="89"/>
      <c r="AK1431" s="89"/>
      <c r="AL1431" s="89"/>
      <c r="AM1431" s="89"/>
      <c r="AN1431" s="89"/>
      <c r="AO1431" s="89"/>
      <c r="AP1431" s="89"/>
      <c r="AQ1431" s="89"/>
      <c r="AR1431" s="89"/>
      <c r="AS1431" s="89"/>
      <c r="AT1431" s="89"/>
      <c r="AU1431" s="89"/>
      <c r="AV1431" s="89"/>
      <c r="AW1431" s="89"/>
      <c r="AX1431" s="89"/>
      <c r="AY1431" s="89"/>
      <c r="AZ1431" s="89"/>
      <c r="BA1431" s="89"/>
      <c r="BB1431" s="89"/>
      <c r="BC1431" s="89"/>
      <c r="BD1431" s="89"/>
      <c r="BE1431" s="89"/>
      <c r="BF1431" s="89"/>
      <c r="BG1431" s="89"/>
      <c r="BH1431" s="89"/>
      <c r="BI1431" s="89"/>
      <c r="BJ1431" s="89"/>
    </row>
    <row r="1432" spans="1:62" ht="12.75" x14ac:dyDescent="0.2">
      <c r="A1432" s="89"/>
      <c r="B1432" s="89"/>
      <c r="C1432" s="89"/>
      <c r="D1432" s="89"/>
      <c r="E1432" s="89"/>
      <c r="F1432" s="89"/>
      <c r="G1432" s="89"/>
      <c r="H1432" s="89"/>
      <c r="I1432" s="89"/>
      <c r="J1432" s="89"/>
      <c r="K1432" s="89"/>
      <c r="L1432" s="89"/>
      <c r="M1432" s="89"/>
      <c r="N1432" s="89"/>
      <c r="O1432" s="89"/>
      <c r="P1432" s="89"/>
      <c r="Q1432" s="89"/>
      <c r="R1432" s="89"/>
      <c r="S1432" s="89"/>
      <c r="T1432" s="89"/>
      <c r="U1432" s="89"/>
      <c r="V1432" s="89"/>
      <c r="W1432" s="89"/>
      <c r="X1432" s="89"/>
      <c r="Y1432" s="89"/>
      <c r="Z1432" s="89"/>
      <c r="AA1432" s="89"/>
      <c r="AB1432" s="89"/>
      <c r="AC1432" s="89"/>
      <c r="AD1432" s="89"/>
      <c r="AE1432" s="89"/>
      <c r="AF1432" s="89"/>
      <c r="AG1432" s="89"/>
      <c r="AH1432" s="89"/>
      <c r="AI1432" s="89"/>
      <c r="AJ1432" s="89"/>
      <c r="AK1432" s="89"/>
      <c r="AL1432" s="89"/>
      <c r="AM1432" s="89"/>
      <c r="AN1432" s="89"/>
      <c r="AO1432" s="89"/>
      <c r="AP1432" s="89"/>
      <c r="AQ1432" s="89"/>
      <c r="AR1432" s="89"/>
      <c r="AS1432" s="89"/>
      <c r="AT1432" s="89"/>
      <c r="AU1432" s="89"/>
      <c r="AV1432" s="89"/>
      <c r="AW1432" s="89"/>
      <c r="AX1432" s="89"/>
      <c r="AY1432" s="89"/>
      <c r="AZ1432" s="89"/>
      <c r="BA1432" s="89"/>
      <c r="BB1432" s="89"/>
      <c r="BC1432" s="89"/>
      <c r="BD1432" s="89"/>
      <c r="BE1432" s="89"/>
      <c r="BF1432" s="89"/>
      <c r="BG1432" s="89"/>
      <c r="BH1432" s="89"/>
      <c r="BI1432" s="89"/>
      <c r="BJ1432" s="89"/>
    </row>
    <row r="1433" spans="1:62" ht="12.75" x14ac:dyDescent="0.2">
      <c r="A1433" s="89"/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89"/>
      <c r="P1433" s="89"/>
      <c r="Q1433" s="89"/>
      <c r="R1433" s="89"/>
      <c r="S1433" s="89"/>
      <c r="T1433" s="89"/>
      <c r="U1433" s="89"/>
      <c r="V1433" s="89"/>
      <c r="W1433" s="89"/>
      <c r="X1433" s="89"/>
      <c r="Y1433" s="89"/>
      <c r="Z1433" s="89"/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  <c r="AK1433" s="89"/>
      <c r="AL1433" s="89"/>
      <c r="AM1433" s="89"/>
      <c r="AN1433" s="89"/>
      <c r="AO1433" s="89"/>
      <c r="AP1433" s="89"/>
      <c r="AQ1433" s="89"/>
      <c r="AR1433" s="89"/>
      <c r="AS1433" s="89"/>
      <c r="AT1433" s="89"/>
      <c r="AU1433" s="89"/>
      <c r="AV1433" s="89"/>
      <c r="AW1433" s="89"/>
      <c r="AX1433" s="89"/>
      <c r="AY1433" s="89"/>
      <c r="AZ1433" s="89"/>
      <c r="BA1433" s="89"/>
      <c r="BB1433" s="89"/>
      <c r="BC1433" s="89"/>
      <c r="BD1433" s="89"/>
      <c r="BE1433" s="89"/>
      <c r="BF1433" s="89"/>
      <c r="BG1433" s="89"/>
      <c r="BH1433" s="89"/>
      <c r="BI1433" s="89"/>
      <c r="BJ1433" s="89"/>
    </row>
    <row r="1434" spans="1:62" ht="12.75" x14ac:dyDescent="0.2">
      <c r="A1434" s="89"/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89"/>
      <c r="P1434" s="89"/>
      <c r="Q1434" s="89"/>
      <c r="R1434" s="89"/>
      <c r="S1434" s="89"/>
      <c r="T1434" s="89"/>
      <c r="U1434" s="89"/>
      <c r="V1434" s="89"/>
      <c r="W1434" s="89"/>
      <c r="X1434" s="89"/>
      <c r="Y1434" s="89"/>
      <c r="Z1434" s="89"/>
      <c r="AA1434" s="89"/>
      <c r="AB1434" s="89"/>
      <c r="AC1434" s="89"/>
      <c r="AD1434" s="89"/>
      <c r="AE1434" s="89"/>
      <c r="AF1434" s="89"/>
      <c r="AG1434" s="89"/>
      <c r="AH1434" s="89"/>
      <c r="AI1434" s="89"/>
      <c r="AJ1434" s="89"/>
      <c r="AK1434" s="89"/>
      <c r="AL1434" s="89"/>
      <c r="AM1434" s="89"/>
      <c r="AN1434" s="89"/>
      <c r="AO1434" s="89"/>
      <c r="AP1434" s="89"/>
      <c r="AQ1434" s="89"/>
      <c r="AR1434" s="89"/>
      <c r="AS1434" s="89"/>
      <c r="AT1434" s="89"/>
      <c r="AU1434" s="89"/>
      <c r="AV1434" s="89"/>
      <c r="AW1434" s="89"/>
      <c r="AX1434" s="89"/>
      <c r="AY1434" s="89"/>
      <c r="AZ1434" s="89"/>
      <c r="BA1434" s="89"/>
      <c r="BB1434" s="89"/>
      <c r="BC1434" s="89"/>
      <c r="BD1434" s="89"/>
      <c r="BE1434" s="89"/>
      <c r="BF1434" s="89"/>
      <c r="BG1434" s="89"/>
      <c r="BH1434" s="89"/>
      <c r="BI1434" s="89"/>
      <c r="BJ1434" s="89"/>
    </row>
    <row r="1435" spans="1:62" ht="12.75" x14ac:dyDescent="0.2">
      <c r="A1435" s="89"/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  <c r="S1435" s="89"/>
      <c r="T1435" s="89"/>
      <c r="U1435" s="89"/>
      <c r="V1435" s="89"/>
      <c r="W1435" s="89"/>
      <c r="X1435" s="89"/>
      <c r="Y1435" s="89"/>
      <c r="Z1435" s="89"/>
      <c r="AA1435" s="89"/>
      <c r="AB1435" s="89"/>
      <c r="AC1435" s="89"/>
      <c r="AD1435" s="89"/>
      <c r="AE1435" s="89"/>
      <c r="AF1435" s="89"/>
      <c r="AG1435" s="89"/>
      <c r="AH1435" s="89"/>
      <c r="AI1435" s="89"/>
      <c r="AJ1435" s="89"/>
      <c r="AK1435" s="89"/>
      <c r="AL1435" s="89"/>
      <c r="AM1435" s="89"/>
      <c r="AN1435" s="89"/>
      <c r="AO1435" s="89"/>
      <c r="AP1435" s="89"/>
      <c r="AQ1435" s="89"/>
      <c r="AR1435" s="89"/>
      <c r="AS1435" s="89"/>
      <c r="AT1435" s="89"/>
      <c r="AU1435" s="89"/>
      <c r="AV1435" s="89"/>
      <c r="AW1435" s="89"/>
      <c r="AX1435" s="89"/>
      <c r="AY1435" s="89"/>
      <c r="AZ1435" s="89"/>
      <c r="BA1435" s="89"/>
      <c r="BB1435" s="89"/>
      <c r="BC1435" s="89"/>
      <c r="BD1435" s="89"/>
      <c r="BE1435" s="89"/>
      <c r="BF1435" s="89"/>
      <c r="BG1435" s="89"/>
      <c r="BH1435" s="89"/>
      <c r="BI1435" s="89"/>
      <c r="BJ1435" s="89"/>
    </row>
    <row r="1436" spans="1:62" ht="12.75" x14ac:dyDescent="0.2">
      <c r="A1436" s="89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  <c r="S1436" s="89"/>
      <c r="T1436" s="89"/>
      <c r="U1436" s="89"/>
      <c r="V1436" s="89"/>
      <c r="W1436" s="89"/>
      <c r="X1436" s="89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  <c r="AM1436" s="89"/>
      <c r="AN1436" s="89"/>
      <c r="AO1436" s="89"/>
      <c r="AP1436" s="89"/>
      <c r="AQ1436" s="89"/>
      <c r="AR1436" s="89"/>
      <c r="AS1436" s="89"/>
      <c r="AT1436" s="89"/>
      <c r="AU1436" s="89"/>
      <c r="AV1436" s="89"/>
      <c r="AW1436" s="89"/>
      <c r="AX1436" s="89"/>
      <c r="AY1436" s="89"/>
      <c r="AZ1436" s="89"/>
      <c r="BA1436" s="89"/>
      <c r="BB1436" s="89"/>
      <c r="BC1436" s="89"/>
      <c r="BD1436" s="89"/>
      <c r="BE1436" s="89"/>
      <c r="BF1436" s="89"/>
      <c r="BG1436" s="89"/>
      <c r="BH1436" s="89"/>
      <c r="BI1436" s="89"/>
      <c r="BJ1436" s="89"/>
    </row>
    <row r="1437" spans="1:62" ht="12.75" x14ac:dyDescent="0.2">
      <c r="A1437" s="89"/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  <c r="S1437" s="89"/>
      <c r="T1437" s="89"/>
      <c r="U1437" s="89"/>
      <c r="V1437" s="89"/>
      <c r="W1437" s="89"/>
      <c r="X1437" s="89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  <c r="AM1437" s="89"/>
      <c r="AN1437" s="89"/>
      <c r="AO1437" s="89"/>
      <c r="AP1437" s="89"/>
      <c r="AQ1437" s="89"/>
      <c r="AR1437" s="89"/>
      <c r="AS1437" s="89"/>
      <c r="AT1437" s="89"/>
      <c r="AU1437" s="89"/>
      <c r="AV1437" s="89"/>
      <c r="AW1437" s="89"/>
      <c r="AX1437" s="89"/>
      <c r="AY1437" s="89"/>
      <c r="AZ1437" s="89"/>
      <c r="BA1437" s="89"/>
      <c r="BB1437" s="89"/>
      <c r="BC1437" s="89"/>
      <c r="BD1437" s="89"/>
      <c r="BE1437" s="89"/>
      <c r="BF1437" s="89"/>
      <c r="BG1437" s="89"/>
      <c r="BH1437" s="89"/>
      <c r="BI1437" s="89"/>
      <c r="BJ1437" s="89"/>
    </row>
    <row r="1438" spans="1:62" ht="12.75" x14ac:dyDescent="0.2">
      <c r="A1438" s="89"/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89"/>
      <c r="U1438" s="89"/>
      <c r="V1438" s="89"/>
      <c r="W1438" s="89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89"/>
      <c r="AN1438" s="89"/>
      <c r="AO1438" s="89"/>
      <c r="AP1438" s="89"/>
      <c r="AQ1438" s="89"/>
      <c r="AR1438" s="89"/>
      <c r="AS1438" s="89"/>
      <c r="AT1438" s="89"/>
      <c r="AU1438" s="89"/>
      <c r="AV1438" s="89"/>
      <c r="AW1438" s="89"/>
      <c r="AX1438" s="89"/>
      <c r="AY1438" s="89"/>
      <c r="AZ1438" s="89"/>
      <c r="BA1438" s="89"/>
      <c r="BB1438" s="89"/>
      <c r="BC1438" s="89"/>
      <c r="BD1438" s="89"/>
      <c r="BE1438" s="89"/>
      <c r="BF1438" s="89"/>
      <c r="BG1438" s="89"/>
      <c r="BH1438" s="89"/>
      <c r="BI1438" s="89"/>
      <c r="BJ1438" s="89"/>
    </row>
    <row r="1439" spans="1:62" ht="12.75" x14ac:dyDescent="0.2">
      <c r="A1439" s="89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  <c r="S1439" s="89"/>
      <c r="T1439" s="89"/>
      <c r="U1439" s="89"/>
      <c r="V1439" s="89"/>
      <c r="W1439" s="89"/>
      <c r="X1439" s="89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  <c r="AM1439" s="89"/>
      <c r="AN1439" s="89"/>
      <c r="AO1439" s="89"/>
      <c r="AP1439" s="89"/>
      <c r="AQ1439" s="89"/>
      <c r="AR1439" s="89"/>
      <c r="AS1439" s="89"/>
      <c r="AT1439" s="89"/>
      <c r="AU1439" s="89"/>
      <c r="AV1439" s="89"/>
      <c r="AW1439" s="89"/>
      <c r="AX1439" s="89"/>
      <c r="AY1439" s="89"/>
      <c r="AZ1439" s="89"/>
      <c r="BA1439" s="89"/>
      <c r="BB1439" s="89"/>
      <c r="BC1439" s="89"/>
      <c r="BD1439" s="89"/>
      <c r="BE1439" s="89"/>
      <c r="BF1439" s="89"/>
      <c r="BG1439" s="89"/>
      <c r="BH1439" s="89"/>
      <c r="BI1439" s="89"/>
      <c r="BJ1439" s="89"/>
    </row>
    <row r="1440" spans="1:62" ht="12.75" x14ac:dyDescent="0.2">
      <c r="A1440" s="89"/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  <c r="S1440" s="89"/>
      <c r="T1440" s="89"/>
      <c r="U1440" s="89"/>
      <c r="V1440" s="89"/>
      <c r="W1440" s="89"/>
      <c r="X1440" s="89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  <c r="AM1440" s="89"/>
      <c r="AN1440" s="89"/>
      <c r="AO1440" s="89"/>
      <c r="AP1440" s="89"/>
      <c r="AQ1440" s="89"/>
      <c r="AR1440" s="89"/>
      <c r="AS1440" s="89"/>
      <c r="AT1440" s="89"/>
      <c r="AU1440" s="89"/>
      <c r="AV1440" s="89"/>
      <c r="AW1440" s="89"/>
      <c r="AX1440" s="89"/>
      <c r="AY1440" s="89"/>
      <c r="AZ1440" s="89"/>
      <c r="BA1440" s="89"/>
      <c r="BB1440" s="89"/>
      <c r="BC1440" s="89"/>
      <c r="BD1440" s="89"/>
      <c r="BE1440" s="89"/>
      <c r="BF1440" s="89"/>
      <c r="BG1440" s="89"/>
      <c r="BH1440" s="89"/>
      <c r="BI1440" s="89"/>
      <c r="BJ1440" s="89"/>
    </row>
    <row r="1441" spans="1:62" ht="12.75" x14ac:dyDescent="0.2">
      <c r="A1441" s="89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89"/>
      <c r="U1441" s="89"/>
      <c r="V1441" s="89"/>
      <c r="W1441" s="89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89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89"/>
      <c r="AX1441" s="89"/>
      <c r="AY1441" s="89"/>
      <c r="AZ1441" s="89"/>
      <c r="BA1441" s="89"/>
      <c r="BB1441" s="89"/>
      <c r="BC1441" s="89"/>
      <c r="BD1441" s="89"/>
      <c r="BE1441" s="89"/>
      <c r="BF1441" s="89"/>
      <c r="BG1441" s="89"/>
      <c r="BH1441" s="89"/>
      <c r="BI1441" s="89"/>
      <c r="BJ1441" s="89"/>
    </row>
    <row r="1442" spans="1:62" ht="12.75" x14ac:dyDescent="0.2">
      <c r="A1442" s="89"/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  <c r="AM1442" s="89"/>
      <c r="AN1442" s="89"/>
      <c r="AO1442" s="89"/>
      <c r="AP1442" s="89"/>
      <c r="AQ1442" s="89"/>
      <c r="AR1442" s="89"/>
      <c r="AS1442" s="89"/>
      <c r="AT1442" s="89"/>
      <c r="AU1442" s="89"/>
      <c r="AV1442" s="89"/>
      <c r="AW1442" s="89"/>
      <c r="AX1442" s="89"/>
      <c r="AY1442" s="89"/>
      <c r="AZ1442" s="89"/>
      <c r="BA1442" s="89"/>
      <c r="BB1442" s="89"/>
      <c r="BC1442" s="89"/>
      <c r="BD1442" s="89"/>
      <c r="BE1442" s="89"/>
      <c r="BF1442" s="89"/>
      <c r="BG1442" s="89"/>
      <c r="BH1442" s="89"/>
      <c r="BI1442" s="89"/>
      <c r="BJ1442" s="89"/>
    </row>
    <row r="1443" spans="1:62" ht="12.75" x14ac:dyDescent="0.2">
      <c r="A1443" s="89"/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89"/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  <c r="AM1443" s="89"/>
      <c r="AN1443" s="89"/>
      <c r="AO1443" s="89"/>
      <c r="AP1443" s="89"/>
      <c r="AQ1443" s="89"/>
      <c r="AR1443" s="89"/>
      <c r="AS1443" s="89"/>
      <c r="AT1443" s="89"/>
      <c r="AU1443" s="89"/>
      <c r="AV1443" s="89"/>
      <c r="AW1443" s="89"/>
      <c r="AX1443" s="89"/>
      <c r="AY1443" s="89"/>
      <c r="AZ1443" s="89"/>
      <c r="BA1443" s="89"/>
      <c r="BB1443" s="89"/>
      <c r="BC1443" s="89"/>
      <c r="BD1443" s="89"/>
      <c r="BE1443" s="89"/>
      <c r="BF1443" s="89"/>
      <c r="BG1443" s="89"/>
      <c r="BH1443" s="89"/>
      <c r="BI1443" s="89"/>
      <c r="BJ1443" s="89"/>
    </row>
    <row r="1444" spans="1:62" ht="12.75" x14ac:dyDescent="0.2">
      <c r="A1444" s="89"/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  <c r="V1444" s="89"/>
      <c r="W1444" s="89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89"/>
      <c r="AN1444" s="89"/>
      <c r="AO1444" s="89"/>
      <c r="AP1444" s="89"/>
      <c r="AQ1444" s="89"/>
      <c r="AR1444" s="89"/>
      <c r="AS1444" s="89"/>
      <c r="AT1444" s="89"/>
      <c r="AU1444" s="89"/>
      <c r="AV1444" s="89"/>
      <c r="AW1444" s="89"/>
      <c r="AX1444" s="89"/>
      <c r="AY1444" s="89"/>
      <c r="AZ1444" s="89"/>
      <c r="BA1444" s="89"/>
      <c r="BB1444" s="89"/>
      <c r="BC1444" s="89"/>
      <c r="BD1444" s="89"/>
      <c r="BE1444" s="89"/>
      <c r="BF1444" s="89"/>
      <c r="BG1444" s="89"/>
      <c r="BH1444" s="89"/>
      <c r="BI1444" s="89"/>
      <c r="BJ1444" s="89"/>
    </row>
    <row r="1445" spans="1:62" ht="12.75" x14ac:dyDescent="0.2">
      <c r="A1445" s="89"/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  <c r="S1445" s="89"/>
      <c r="T1445" s="89"/>
      <c r="U1445" s="89"/>
      <c r="V1445" s="89"/>
      <c r="W1445" s="89"/>
      <c r="X1445" s="89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  <c r="AM1445" s="89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89"/>
      <c r="AX1445" s="89"/>
      <c r="AY1445" s="89"/>
      <c r="AZ1445" s="89"/>
      <c r="BA1445" s="89"/>
      <c r="BB1445" s="89"/>
      <c r="BC1445" s="89"/>
      <c r="BD1445" s="89"/>
      <c r="BE1445" s="89"/>
      <c r="BF1445" s="89"/>
      <c r="BG1445" s="89"/>
      <c r="BH1445" s="89"/>
      <c r="BI1445" s="89"/>
      <c r="BJ1445" s="89"/>
    </row>
    <row r="1446" spans="1:62" ht="12.75" x14ac:dyDescent="0.2">
      <c r="A1446" s="89"/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  <c r="S1446" s="89"/>
      <c r="T1446" s="89"/>
      <c r="U1446" s="89"/>
      <c r="V1446" s="89"/>
      <c r="W1446" s="89"/>
      <c r="X1446" s="89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  <c r="AM1446" s="89"/>
      <c r="AN1446" s="89"/>
      <c r="AO1446" s="89"/>
      <c r="AP1446" s="89"/>
      <c r="AQ1446" s="89"/>
      <c r="AR1446" s="89"/>
      <c r="AS1446" s="89"/>
      <c r="AT1446" s="89"/>
      <c r="AU1446" s="89"/>
      <c r="AV1446" s="89"/>
      <c r="AW1446" s="89"/>
      <c r="AX1446" s="89"/>
      <c r="AY1446" s="89"/>
      <c r="AZ1446" s="89"/>
      <c r="BA1446" s="89"/>
      <c r="BB1446" s="89"/>
      <c r="BC1446" s="89"/>
      <c r="BD1446" s="89"/>
      <c r="BE1446" s="89"/>
      <c r="BF1446" s="89"/>
      <c r="BG1446" s="89"/>
      <c r="BH1446" s="89"/>
      <c r="BI1446" s="89"/>
      <c r="BJ1446" s="89"/>
    </row>
    <row r="1447" spans="1:62" ht="12.75" x14ac:dyDescent="0.2">
      <c r="A1447" s="89"/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89"/>
      <c r="U1447" s="89"/>
      <c r="V1447" s="89"/>
      <c r="W1447" s="89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89"/>
      <c r="AN1447" s="89"/>
      <c r="AO1447" s="89"/>
      <c r="AP1447" s="89"/>
      <c r="AQ1447" s="89"/>
      <c r="AR1447" s="89"/>
      <c r="AS1447" s="89"/>
      <c r="AT1447" s="89"/>
      <c r="AU1447" s="89"/>
      <c r="AV1447" s="89"/>
      <c r="AW1447" s="89"/>
      <c r="AX1447" s="89"/>
      <c r="AY1447" s="89"/>
      <c r="AZ1447" s="89"/>
      <c r="BA1447" s="89"/>
      <c r="BB1447" s="89"/>
      <c r="BC1447" s="89"/>
      <c r="BD1447" s="89"/>
      <c r="BE1447" s="89"/>
      <c r="BF1447" s="89"/>
      <c r="BG1447" s="89"/>
      <c r="BH1447" s="89"/>
      <c r="BI1447" s="89"/>
      <c r="BJ1447" s="89"/>
    </row>
    <row r="1448" spans="1:62" ht="12.75" x14ac:dyDescent="0.2">
      <c r="A1448" s="89"/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  <c r="S1448" s="89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</row>
    <row r="1449" spans="1:62" ht="12.75" x14ac:dyDescent="0.2">
      <c r="A1449" s="89"/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  <c r="S1449" s="89"/>
      <c r="T1449" s="89"/>
      <c r="U1449" s="89"/>
      <c r="V1449" s="89"/>
      <c r="W1449" s="89"/>
      <c r="X1449" s="89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  <c r="AM1449" s="89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</row>
    <row r="1450" spans="1:62" ht="12.75" x14ac:dyDescent="0.2">
      <c r="A1450" s="89"/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89"/>
      <c r="U1450" s="89"/>
      <c r="V1450" s="89"/>
      <c r="W1450" s="89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89"/>
      <c r="AN1450" s="89"/>
      <c r="AO1450" s="89"/>
      <c r="AP1450" s="89"/>
      <c r="AQ1450" s="89"/>
      <c r="AR1450" s="89"/>
      <c r="AS1450" s="89"/>
      <c r="AT1450" s="89"/>
      <c r="AU1450" s="89"/>
      <c r="AV1450" s="89"/>
      <c r="AW1450" s="89"/>
      <c r="AX1450" s="89"/>
      <c r="AY1450" s="89"/>
      <c r="AZ1450" s="89"/>
      <c r="BA1450" s="89"/>
      <c r="BB1450" s="89"/>
      <c r="BC1450" s="89"/>
      <c r="BD1450" s="89"/>
      <c r="BE1450" s="89"/>
      <c r="BF1450" s="89"/>
      <c r="BG1450" s="89"/>
      <c r="BH1450" s="89"/>
      <c r="BI1450" s="89"/>
      <c r="BJ1450" s="89"/>
    </row>
    <row r="1451" spans="1:62" ht="12.75" x14ac:dyDescent="0.2">
      <c r="A1451" s="89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  <c r="S1451" s="89"/>
      <c r="T1451" s="89"/>
      <c r="U1451" s="89"/>
      <c r="V1451" s="89"/>
      <c r="W1451" s="89"/>
      <c r="X1451" s="89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  <c r="AM1451" s="89"/>
      <c r="AN1451" s="89"/>
      <c r="AO1451" s="89"/>
      <c r="AP1451" s="89"/>
      <c r="AQ1451" s="89"/>
      <c r="AR1451" s="89"/>
      <c r="AS1451" s="89"/>
      <c r="AT1451" s="89"/>
      <c r="AU1451" s="89"/>
      <c r="AV1451" s="89"/>
      <c r="AW1451" s="89"/>
      <c r="AX1451" s="89"/>
      <c r="AY1451" s="89"/>
      <c r="AZ1451" s="89"/>
      <c r="BA1451" s="89"/>
      <c r="BB1451" s="89"/>
      <c r="BC1451" s="89"/>
      <c r="BD1451" s="89"/>
      <c r="BE1451" s="89"/>
      <c r="BF1451" s="89"/>
      <c r="BG1451" s="89"/>
      <c r="BH1451" s="89"/>
      <c r="BI1451" s="89"/>
      <c r="BJ1451" s="89"/>
    </row>
    <row r="1452" spans="1:62" ht="12.75" x14ac:dyDescent="0.2">
      <c r="A1452" s="89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  <c r="S1452" s="89"/>
      <c r="T1452" s="89"/>
      <c r="U1452" s="89"/>
      <c r="V1452" s="89"/>
      <c r="W1452" s="89"/>
      <c r="X1452" s="89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  <c r="AM1452" s="89"/>
      <c r="AN1452" s="89"/>
      <c r="AO1452" s="89"/>
      <c r="AP1452" s="89"/>
      <c r="AQ1452" s="89"/>
      <c r="AR1452" s="89"/>
      <c r="AS1452" s="89"/>
      <c r="AT1452" s="89"/>
      <c r="AU1452" s="89"/>
      <c r="AV1452" s="89"/>
      <c r="AW1452" s="89"/>
      <c r="AX1452" s="89"/>
      <c r="AY1452" s="89"/>
      <c r="AZ1452" s="89"/>
      <c r="BA1452" s="89"/>
      <c r="BB1452" s="89"/>
      <c r="BC1452" s="89"/>
      <c r="BD1452" s="89"/>
      <c r="BE1452" s="89"/>
      <c r="BF1452" s="89"/>
      <c r="BG1452" s="89"/>
      <c r="BH1452" s="89"/>
      <c r="BI1452" s="89"/>
      <c r="BJ1452" s="89"/>
    </row>
    <row r="1453" spans="1:62" ht="12.75" x14ac:dyDescent="0.2">
      <c r="A1453" s="89"/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89"/>
      <c r="U1453" s="89"/>
      <c r="V1453" s="89"/>
      <c r="W1453" s="89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89"/>
      <c r="AN1453" s="89"/>
      <c r="AO1453" s="89"/>
      <c r="AP1453" s="89"/>
      <c r="AQ1453" s="89"/>
      <c r="AR1453" s="89"/>
      <c r="AS1453" s="89"/>
      <c r="AT1453" s="89"/>
      <c r="AU1453" s="89"/>
      <c r="AV1453" s="89"/>
      <c r="AW1453" s="89"/>
      <c r="AX1453" s="89"/>
      <c r="AY1453" s="89"/>
      <c r="AZ1453" s="89"/>
      <c r="BA1453" s="89"/>
      <c r="BB1453" s="89"/>
      <c r="BC1453" s="89"/>
      <c r="BD1453" s="89"/>
      <c r="BE1453" s="89"/>
      <c r="BF1453" s="89"/>
      <c r="BG1453" s="89"/>
      <c r="BH1453" s="89"/>
      <c r="BI1453" s="89"/>
      <c r="BJ1453" s="89"/>
    </row>
    <row r="1454" spans="1:62" ht="12.75" x14ac:dyDescent="0.2">
      <c r="A1454" s="89"/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  <c r="S1454" s="89"/>
      <c r="T1454" s="89"/>
      <c r="U1454" s="89"/>
      <c r="V1454" s="89"/>
      <c r="W1454" s="89"/>
      <c r="X1454" s="89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  <c r="AM1454" s="89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</row>
    <row r="1455" spans="1:62" ht="12.75" x14ac:dyDescent="0.2">
      <c r="A1455" s="89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  <c r="S1455" s="89"/>
      <c r="T1455" s="89"/>
      <c r="U1455" s="89"/>
      <c r="V1455" s="89"/>
      <c r="W1455" s="89"/>
      <c r="X1455" s="89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  <c r="AM1455" s="89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</row>
    <row r="1456" spans="1:62" ht="12.75" x14ac:dyDescent="0.2">
      <c r="A1456" s="89"/>
      <c r="B1456" s="89"/>
      <c r="C1456" s="89"/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89"/>
      <c r="P1456" s="89"/>
      <c r="Q1456" s="89"/>
      <c r="R1456" s="89"/>
      <c r="S1456" s="89"/>
      <c r="T1456" s="89"/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89"/>
      <c r="AP1456" s="89"/>
      <c r="AQ1456" s="89"/>
      <c r="AR1456" s="89"/>
      <c r="AS1456" s="89"/>
      <c r="AT1456" s="89"/>
      <c r="AU1456" s="89"/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</row>
    <row r="1457" spans="1:62" ht="12.75" x14ac:dyDescent="0.2">
      <c r="A1457" s="89"/>
      <c r="B1457" s="89"/>
      <c r="C1457" s="89"/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89"/>
      <c r="P1457" s="89"/>
      <c r="Q1457" s="89"/>
      <c r="R1457" s="89"/>
      <c r="S1457" s="89"/>
      <c r="T1457" s="89"/>
      <c r="U1457" s="89"/>
      <c r="V1457" s="89"/>
      <c r="W1457" s="89"/>
      <c r="X1457" s="89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  <c r="AM1457" s="89"/>
      <c r="AN1457" s="89"/>
      <c r="AO1457" s="89"/>
      <c r="AP1457" s="89"/>
      <c r="AQ1457" s="89"/>
      <c r="AR1457" s="89"/>
      <c r="AS1457" s="89"/>
      <c r="AT1457" s="89"/>
      <c r="AU1457" s="89"/>
      <c r="AV1457" s="89"/>
      <c r="AW1457" s="89"/>
      <c r="AX1457" s="89"/>
      <c r="AY1457" s="89"/>
      <c r="AZ1457" s="89"/>
      <c r="BA1457" s="89"/>
      <c r="BB1457" s="89"/>
      <c r="BC1457" s="89"/>
      <c r="BD1457" s="89"/>
      <c r="BE1457" s="89"/>
      <c r="BF1457" s="89"/>
      <c r="BG1457" s="89"/>
      <c r="BH1457" s="89"/>
      <c r="BI1457" s="89"/>
      <c r="BJ1457" s="89"/>
    </row>
    <row r="1458" spans="1:62" ht="12.75" x14ac:dyDescent="0.2">
      <c r="A1458" s="89"/>
      <c r="B1458" s="89"/>
      <c r="C1458" s="89"/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89"/>
      <c r="P1458" s="89"/>
      <c r="Q1458" s="89"/>
      <c r="R1458" s="89"/>
      <c r="S1458" s="89"/>
      <c r="T1458" s="89"/>
      <c r="U1458" s="89"/>
      <c r="V1458" s="89"/>
      <c r="W1458" s="89"/>
      <c r="X1458" s="89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  <c r="AM1458" s="89"/>
      <c r="AN1458" s="89"/>
      <c r="AO1458" s="89"/>
      <c r="AP1458" s="89"/>
      <c r="AQ1458" s="89"/>
      <c r="AR1458" s="89"/>
      <c r="AS1458" s="89"/>
      <c r="AT1458" s="89"/>
      <c r="AU1458" s="89"/>
      <c r="AV1458" s="89"/>
      <c r="AW1458" s="89"/>
      <c r="AX1458" s="89"/>
      <c r="AY1458" s="89"/>
      <c r="AZ1458" s="89"/>
      <c r="BA1458" s="89"/>
      <c r="BB1458" s="89"/>
      <c r="BC1458" s="89"/>
      <c r="BD1458" s="89"/>
      <c r="BE1458" s="89"/>
      <c r="BF1458" s="89"/>
      <c r="BG1458" s="89"/>
      <c r="BH1458" s="89"/>
      <c r="BI1458" s="89"/>
      <c r="BJ1458" s="89"/>
    </row>
    <row r="1459" spans="1:62" ht="12.75" x14ac:dyDescent="0.2">
      <c r="A1459" s="89"/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89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</row>
    <row r="1460" spans="1:62" ht="12.75" x14ac:dyDescent="0.2">
      <c r="A1460" s="89"/>
      <c r="B1460" s="89"/>
      <c r="C1460" s="89"/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89"/>
      <c r="P1460" s="89"/>
      <c r="Q1460" s="89"/>
      <c r="R1460" s="89"/>
      <c r="S1460" s="89"/>
      <c r="T1460" s="89"/>
      <c r="U1460" s="89"/>
      <c r="V1460" s="89"/>
      <c r="W1460" s="89"/>
      <c r="X1460" s="89"/>
      <c r="Y1460" s="89"/>
      <c r="Z1460" s="89"/>
      <c r="AA1460" s="89"/>
      <c r="AB1460" s="89"/>
      <c r="AC1460" s="89"/>
      <c r="AD1460" s="89"/>
      <c r="AE1460" s="89"/>
      <c r="AF1460" s="89"/>
      <c r="AG1460" s="89"/>
      <c r="AH1460" s="89"/>
      <c r="AI1460" s="89"/>
      <c r="AJ1460" s="89"/>
      <c r="AK1460" s="89"/>
      <c r="AL1460" s="89"/>
      <c r="AM1460" s="89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</row>
    <row r="1461" spans="1:62" ht="12.75" x14ac:dyDescent="0.2">
      <c r="A1461" s="89"/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89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89"/>
      <c r="AT1461" s="89"/>
      <c r="AU1461" s="89"/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89"/>
      <c r="BJ1461" s="89"/>
    </row>
    <row r="1462" spans="1:62" ht="12.75" x14ac:dyDescent="0.2">
      <c r="A1462" s="89"/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  <c r="L1462" s="89"/>
      <c r="M1462" s="89"/>
      <c r="N1462" s="89"/>
      <c r="O1462" s="89"/>
      <c r="P1462" s="89"/>
      <c r="Q1462" s="89"/>
      <c r="R1462" s="89"/>
      <c r="S1462" s="89"/>
      <c r="T1462" s="89"/>
      <c r="U1462" s="89"/>
      <c r="V1462" s="89"/>
      <c r="W1462" s="89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89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89"/>
      <c r="AX1462" s="89"/>
      <c r="AY1462" s="89"/>
      <c r="AZ1462" s="89"/>
      <c r="BA1462" s="89"/>
      <c r="BB1462" s="89"/>
      <c r="BC1462" s="89"/>
      <c r="BD1462" s="89"/>
      <c r="BE1462" s="89"/>
      <c r="BF1462" s="89"/>
      <c r="BG1462" s="89"/>
      <c r="BH1462" s="89"/>
      <c r="BI1462" s="89"/>
      <c r="BJ1462" s="89"/>
    </row>
    <row r="1463" spans="1:62" ht="12.75" x14ac:dyDescent="0.2">
      <c r="A1463" s="89"/>
      <c r="B1463" s="89"/>
      <c r="C1463" s="89"/>
      <c r="D1463" s="89"/>
      <c r="E1463" s="89"/>
      <c r="F1463" s="89"/>
      <c r="G1463" s="89"/>
      <c r="H1463" s="89"/>
      <c r="I1463" s="89"/>
      <c r="J1463" s="89"/>
      <c r="K1463" s="89"/>
      <c r="L1463" s="89"/>
      <c r="M1463" s="89"/>
      <c r="N1463" s="89"/>
      <c r="O1463" s="89"/>
      <c r="P1463" s="89"/>
      <c r="Q1463" s="89"/>
      <c r="R1463" s="89"/>
      <c r="S1463" s="89"/>
      <c r="T1463" s="89"/>
      <c r="U1463" s="89"/>
      <c r="V1463" s="89"/>
      <c r="W1463" s="89"/>
      <c r="X1463" s="89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  <c r="AM1463" s="89"/>
      <c r="AN1463" s="89"/>
      <c r="AO1463" s="89"/>
      <c r="AP1463" s="89"/>
      <c r="AQ1463" s="89"/>
      <c r="AR1463" s="89"/>
      <c r="AS1463" s="89"/>
      <c r="AT1463" s="89"/>
      <c r="AU1463" s="89"/>
      <c r="AV1463" s="89"/>
      <c r="AW1463" s="89"/>
      <c r="AX1463" s="89"/>
      <c r="AY1463" s="89"/>
      <c r="AZ1463" s="89"/>
      <c r="BA1463" s="89"/>
      <c r="BB1463" s="89"/>
      <c r="BC1463" s="89"/>
      <c r="BD1463" s="89"/>
      <c r="BE1463" s="89"/>
      <c r="BF1463" s="89"/>
      <c r="BG1463" s="89"/>
      <c r="BH1463" s="89"/>
      <c r="BI1463" s="89"/>
      <c r="BJ1463" s="89"/>
    </row>
    <row r="1464" spans="1:62" ht="12.75" x14ac:dyDescent="0.2">
      <c r="A1464" s="89"/>
      <c r="B1464" s="89"/>
      <c r="C1464" s="89"/>
      <c r="D1464" s="89"/>
      <c r="E1464" s="89"/>
      <c r="F1464" s="89"/>
      <c r="G1464" s="89"/>
      <c r="H1464" s="89"/>
      <c r="I1464" s="89"/>
      <c r="J1464" s="89"/>
      <c r="K1464" s="89"/>
      <c r="L1464" s="89"/>
      <c r="M1464" s="89"/>
      <c r="N1464" s="89"/>
      <c r="O1464" s="89"/>
      <c r="P1464" s="89"/>
      <c r="Q1464" s="89"/>
      <c r="R1464" s="89"/>
      <c r="S1464" s="89"/>
      <c r="T1464" s="89"/>
      <c r="U1464" s="89"/>
      <c r="V1464" s="89"/>
      <c r="W1464" s="89"/>
      <c r="X1464" s="89"/>
      <c r="Y1464" s="89"/>
      <c r="Z1464" s="89"/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  <c r="AK1464" s="89"/>
      <c r="AL1464" s="89"/>
      <c r="AM1464" s="89"/>
      <c r="AN1464" s="89"/>
      <c r="AO1464" s="89"/>
      <c r="AP1464" s="89"/>
      <c r="AQ1464" s="89"/>
      <c r="AR1464" s="89"/>
      <c r="AS1464" s="89"/>
      <c r="AT1464" s="89"/>
      <c r="AU1464" s="89"/>
      <c r="AV1464" s="89"/>
      <c r="AW1464" s="89"/>
      <c r="AX1464" s="89"/>
      <c r="AY1464" s="89"/>
      <c r="AZ1464" s="89"/>
      <c r="BA1464" s="89"/>
      <c r="BB1464" s="89"/>
      <c r="BC1464" s="89"/>
      <c r="BD1464" s="89"/>
      <c r="BE1464" s="89"/>
      <c r="BF1464" s="89"/>
      <c r="BG1464" s="89"/>
      <c r="BH1464" s="89"/>
      <c r="BI1464" s="89"/>
      <c r="BJ1464" s="89"/>
    </row>
    <row r="1465" spans="1:62" ht="12.75" x14ac:dyDescent="0.2">
      <c r="A1465" s="89"/>
      <c r="B1465" s="89"/>
      <c r="C1465" s="89"/>
      <c r="D1465" s="89"/>
      <c r="E1465" s="89"/>
      <c r="F1465" s="89"/>
      <c r="G1465" s="89"/>
      <c r="H1465" s="89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89"/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89"/>
      <c r="AN1465" s="89"/>
      <c r="AO1465" s="89"/>
      <c r="AP1465" s="89"/>
      <c r="AQ1465" s="89"/>
      <c r="AR1465" s="89"/>
      <c r="AS1465" s="89"/>
      <c r="AT1465" s="89"/>
      <c r="AU1465" s="89"/>
      <c r="AV1465" s="89"/>
      <c r="AW1465" s="89"/>
      <c r="AX1465" s="89"/>
      <c r="AY1465" s="89"/>
      <c r="AZ1465" s="89"/>
      <c r="BA1465" s="89"/>
      <c r="BB1465" s="89"/>
      <c r="BC1465" s="89"/>
      <c r="BD1465" s="89"/>
      <c r="BE1465" s="89"/>
      <c r="BF1465" s="89"/>
      <c r="BG1465" s="89"/>
      <c r="BH1465" s="89"/>
      <c r="BI1465" s="89"/>
      <c r="BJ1465" s="89"/>
    </row>
    <row r="1466" spans="1:62" ht="12.75" x14ac:dyDescent="0.2">
      <c r="A1466" s="89"/>
      <c r="B1466" s="89"/>
      <c r="C1466" s="89"/>
      <c r="D1466" s="89"/>
      <c r="E1466" s="89"/>
      <c r="F1466" s="89"/>
      <c r="G1466" s="89"/>
      <c r="H1466" s="89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  <c r="S1466" s="89"/>
      <c r="T1466" s="89"/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89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</row>
    <row r="1467" spans="1:62" ht="12.75" x14ac:dyDescent="0.2">
      <c r="A1467" s="89"/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  <c r="S1467" s="89"/>
      <c r="T1467" s="89"/>
      <c r="U1467" s="89"/>
      <c r="V1467" s="89"/>
      <c r="W1467" s="89"/>
      <c r="X1467" s="89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  <c r="AM1467" s="89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</row>
    <row r="1468" spans="1:62" ht="12.75" x14ac:dyDescent="0.2">
      <c r="A1468" s="89"/>
      <c r="B1468" s="89"/>
      <c r="C1468" s="89"/>
      <c r="D1468" s="89"/>
      <c r="E1468" s="89"/>
      <c r="F1468" s="89"/>
      <c r="G1468" s="89"/>
      <c r="H1468" s="8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89"/>
      <c r="U1468" s="89"/>
      <c r="V1468" s="89"/>
      <c r="W1468" s="89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89"/>
      <c r="AN1468" s="89"/>
      <c r="AO1468" s="89"/>
      <c r="AP1468" s="89"/>
      <c r="AQ1468" s="89"/>
      <c r="AR1468" s="89"/>
      <c r="AS1468" s="89"/>
      <c r="AT1468" s="89"/>
      <c r="AU1468" s="89"/>
      <c r="AV1468" s="89"/>
      <c r="AW1468" s="89"/>
      <c r="AX1468" s="89"/>
      <c r="AY1468" s="89"/>
      <c r="AZ1468" s="89"/>
      <c r="BA1468" s="89"/>
      <c r="BB1468" s="89"/>
      <c r="BC1468" s="89"/>
      <c r="BD1468" s="89"/>
      <c r="BE1468" s="89"/>
      <c r="BF1468" s="89"/>
      <c r="BG1468" s="89"/>
      <c r="BH1468" s="89"/>
      <c r="BI1468" s="89"/>
      <c r="BJ1468" s="89"/>
    </row>
    <row r="1469" spans="1:62" ht="12.75" x14ac:dyDescent="0.2">
      <c r="A1469" s="89"/>
      <c r="B1469" s="89"/>
      <c r="C1469" s="89"/>
      <c r="D1469" s="89"/>
      <c r="E1469" s="89"/>
      <c r="F1469" s="89"/>
      <c r="G1469" s="89"/>
      <c r="H1469" s="89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  <c r="S1469" s="89"/>
      <c r="T1469" s="89"/>
      <c r="U1469" s="89"/>
      <c r="V1469" s="89"/>
      <c r="W1469" s="89"/>
      <c r="X1469" s="89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  <c r="AM1469" s="89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89"/>
      <c r="AX1469" s="89"/>
      <c r="AY1469" s="89"/>
      <c r="AZ1469" s="89"/>
      <c r="BA1469" s="89"/>
      <c r="BB1469" s="89"/>
      <c r="BC1469" s="89"/>
      <c r="BD1469" s="89"/>
      <c r="BE1469" s="89"/>
      <c r="BF1469" s="89"/>
      <c r="BG1469" s="89"/>
      <c r="BH1469" s="89"/>
      <c r="BI1469" s="89"/>
      <c r="BJ1469" s="89"/>
    </row>
    <row r="1470" spans="1:62" ht="12.75" x14ac:dyDescent="0.2">
      <c r="A1470" s="89"/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  <c r="S1470" s="89"/>
      <c r="T1470" s="89"/>
      <c r="U1470" s="89"/>
      <c r="V1470" s="89"/>
      <c r="W1470" s="89"/>
      <c r="X1470" s="89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  <c r="AM1470" s="89"/>
      <c r="AN1470" s="89"/>
      <c r="AO1470" s="89"/>
      <c r="AP1470" s="89"/>
      <c r="AQ1470" s="89"/>
      <c r="AR1470" s="89"/>
      <c r="AS1470" s="89"/>
      <c r="AT1470" s="89"/>
      <c r="AU1470" s="89"/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</row>
    <row r="1471" spans="1:62" ht="12.75" x14ac:dyDescent="0.2">
      <c r="A1471" s="89"/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89"/>
      <c r="U1471" s="89"/>
      <c r="V1471" s="89"/>
      <c r="W1471" s="89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89"/>
      <c r="AP1471" s="89"/>
      <c r="AQ1471" s="89"/>
      <c r="AR1471" s="89"/>
      <c r="AS1471" s="89"/>
      <c r="AT1471" s="89"/>
      <c r="AU1471" s="89"/>
      <c r="AV1471" s="89"/>
      <c r="AW1471" s="89"/>
      <c r="AX1471" s="89"/>
      <c r="AY1471" s="89"/>
      <c r="AZ1471" s="89"/>
      <c r="BA1471" s="89"/>
      <c r="BB1471" s="89"/>
      <c r="BC1471" s="89"/>
      <c r="BD1471" s="89"/>
      <c r="BE1471" s="89"/>
      <c r="BF1471" s="89"/>
      <c r="BG1471" s="89"/>
      <c r="BH1471" s="89"/>
      <c r="BI1471" s="89"/>
      <c r="BJ1471" s="89"/>
    </row>
    <row r="1472" spans="1:62" ht="12.75" x14ac:dyDescent="0.2">
      <c r="A1472" s="89"/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  <c r="L1472" s="89"/>
      <c r="M1472" s="89"/>
      <c r="N1472" s="89"/>
      <c r="O1472" s="89"/>
      <c r="P1472" s="89"/>
      <c r="Q1472" s="89"/>
      <c r="R1472" s="89"/>
      <c r="S1472" s="89"/>
      <c r="T1472" s="89"/>
      <c r="U1472" s="89"/>
      <c r="V1472" s="89"/>
      <c r="W1472" s="89"/>
      <c r="X1472" s="89"/>
      <c r="Y1472" s="89"/>
      <c r="Z1472" s="89"/>
      <c r="AA1472" s="89"/>
      <c r="AB1472" s="89"/>
      <c r="AC1472" s="89"/>
      <c r="AD1472" s="89"/>
      <c r="AE1472" s="89"/>
      <c r="AF1472" s="89"/>
      <c r="AG1472" s="89"/>
      <c r="AH1472" s="89"/>
      <c r="AI1472" s="89"/>
      <c r="AJ1472" s="89"/>
      <c r="AK1472" s="89"/>
      <c r="AL1472" s="89"/>
      <c r="AM1472" s="89"/>
      <c r="AN1472" s="89"/>
      <c r="AO1472" s="89"/>
      <c r="AP1472" s="89"/>
      <c r="AQ1472" s="89"/>
      <c r="AR1472" s="89"/>
      <c r="AS1472" s="89"/>
      <c r="AT1472" s="89"/>
      <c r="AU1472" s="89"/>
      <c r="AV1472" s="89"/>
      <c r="AW1472" s="89"/>
      <c r="AX1472" s="89"/>
      <c r="AY1472" s="89"/>
      <c r="AZ1472" s="89"/>
      <c r="BA1472" s="89"/>
      <c r="BB1472" s="89"/>
      <c r="BC1472" s="89"/>
      <c r="BD1472" s="89"/>
      <c r="BE1472" s="89"/>
      <c r="BF1472" s="89"/>
      <c r="BG1472" s="89"/>
      <c r="BH1472" s="89"/>
      <c r="BI1472" s="89"/>
      <c r="BJ1472" s="89"/>
    </row>
    <row r="1473" spans="1:62" ht="12.75" x14ac:dyDescent="0.2">
      <c r="A1473" s="89"/>
      <c r="B1473" s="89"/>
      <c r="C1473" s="89"/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89"/>
      <c r="P1473" s="89"/>
      <c r="Q1473" s="89"/>
      <c r="R1473" s="89"/>
      <c r="S1473" s="89"/>
      <c r="T1473" s="89"/>
      <c r="U1473" s="89"/>
      <c r="V1473" s="89"/>
      <c r="W1473" s="89"/>
      <c r="X1473" s="89"/>
      <c r="Y1473" s="89"/>
      <c r="Z1473" s="89"/>
      <c r="AA1473" s="89"/>
      <c r="AB1473" s="89"/>
      <c r="AC1473" s="89"/>
      <c r="AD1473" s="89"/>
      <c r="AE1473" s="89"/>
      <c r="AF1473" s="89"/>
      <c r="AG1473" s="89"/>
      <c r="AH1473" s="89"/>
      <c r="AI1473" s="89"/>
      <c r="AJ1473" s="89"/>
      <c r="AK1473" s="89"/>
      <c r="AL1473" s="89"/>
      <c r="AM1473" s="89"/>
      <c r="AN1473" s="89"/>
      <c r="AO1473" s="89"/>
      <c r="AP1473" s="89"/>
      <c r="AQ1473" s="89"/>
      <c r="AR1473" s="89"/>
      <c r="AS1473" s="89"/>
      <c r="AT1473" s="89"/>
      <c r="AU1473" s="89"/>
      <c r="AV1473" s="89"/>
      <c r="AW1473" s="89"/>
      <c r="AX1473" s="89"/>
      <c r="AY1473" s="89"/>
      <c r="AZ1473" s="89"/>
      <c r="BA1473" s="89"/>
      <c r="BB1473" s="89"/>
      <c r="BC1473" s="89"/>
      <c r="BD1473" s="89"/>
      <c r="BE1473" s="89"/>
      <c r="BF1473" s="89"/>
      <c r="BG1473" s="89"/>
      <c r="BH1473" s="89"/>
      <c r="BI1473" s="89"/>
      <c r="BJ1473" s="89"/>
    </row>
    <row r="1474" spans="1:62" ht="12.75" x14ac:dyDescent="0.2">
      <c r="A1474" s="89"/>
      <c r="B1474" s="89"/>
      <c r="C1474" s="89"/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89"/>
      <c r="AP1474" s="89"/>
      <c r="AQ1474" s="89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</row>
    <row r="1475" spans="1:62" ht="12.75" x14ac:dyDescent="0.2">
      <c r="A1475" s="89"/>
      <c r="B1475" s="89"/>
      <c r="C1475" s="89"/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89"/>
      <c r="P1475" s="89"/>
      <c r="Q1475" s="89"/>
      <c r="R1475" s="89"/>
      <c r="S1475" s="89"/>
      <c r="T1475" s="89"/>
      <c r="U1475" s="89"/>
      <c r="V1475" s="89"/>
      <c r="W1475" s="89"/>
      <c r="X1475" s="89"/>
      <c r="Y1475" s="89"/>
      <c r="Z1475" s="89"/>
      <c r="AA1475" s="89"/>
      <c r="AB1475" s="89"/>
      <c r="AC1475" s="89"/>
      <c r="AD1475" s="89"/>
      <c r="AE1475" s="89"/>
      <c r="AF1475" s="89"/>
      <c r="AG1475" s="89"/>
      <c r="AH1475" s="89"/>
      <c r="AI1475" s="89"/>
      <c r="AJ1475" s="89"/>
      <c r="AK1475" s="89"/>
      <c r="AL1475" s="89"/>
      <c r="AM1475" s="89"/>
      <c r="AN1475" s="89"/>
      <c r="AO1475" s="89"/>
      <c r="AP1475" s="89"/>
      <c r="AQ1475" s="89"/>
      <c r="AR1475" s="89"/>
      <c r="AS1475" s="89"/>
      <c r="AT1475" s="89"/>
      <c r="AU1475" s="89"/>
      <c r="AV1475" s="89"/>
      <c r="AW1475" s="89"/>
      <c r="AX1475" s="89"/>
      <c r="AY1475" s="89"/>
      <c r="AZ1475" s="89"/>
      <c r="BA1475" s="89"/>
      <c r="BB1475" s="89"/>
      <c r="BC1475" s="89"/>
      <c r="BD1475" s="89"/>
      <c r="BE1475" s="89"/>
      <c r="BF1475" s="89"/>
      <c r="BG1475" s="89"/>
      <c r="BH1475" s="89"/>
      <c r="BI1475" s="89"/>
      <c r="BJ1475" s="89"/>
    </row>
    <row r="1476" spans="1:62" ht="12.75" x14ac:dyDescent="0.2">
      <c r="A1476" s="89"/>
      <c r="B1476" s="89"/>
      <c r="C1476" s="89"/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89"/>
      <c r="P1476" s="89"/>
      <c r="Q1476" s="89"/>
      <c r="R1476" s="89"/>
      <c r="S1476" s="89"/>
      <c r="T1476" s="89"/>
      <c r="U1476" s="89"/>
      <c r="V1476" s="89"/>
      <c r="W1476" s="89"/>
      <c r="X1476" s="89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  <c r="AM1476" s="89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</row>
    <row r="1477" spans="1:62" ht="12.75" x14ac:dyDescent="0.2">
      <c r="A1477" s="89"/>
      <c r="B1477" s="89"/>
      <c r="C1477" s="89"/>
      <c r="D1477" s="89"/>
      <c r="E1477" s="89"/>
      <c r="F1477" s="89"/>
      <c r="G1477" s="89"/>
      <c r="H1477" s="89"/>
      <c r="I1477" s="89"/>
      <c r="J1477" s="89"/>
      <c r="K1477" s="89"/>
      <c r="L1477" s="89"/>
      <c r="M1477" s="89"/>
      <c r="N1477" s="89"/>
      <c r="O1477" s="89"/>
      <c r="P1477" s="89"/>
      <c r="Q1477" s="89"/>
      <c r="R1477" s="89"/>
      <c r="S1477" s="89"/>
      <c r="T1477" s="89"/>
      <c r="U1477" s="89"/>
      <c r="V1477" s="89"/>
      <c r="W1477" s="89"/>
      <c r="X1477" s="89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  <c r="AM1477" s="89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</row>
    <row r="1478" spans="1:62" ht="12.75" x14ac:dyDescent="0.2">
      <c r="A1478" s="89"/>
      <c r="B1478" s="89"/>
      <c r="C1478" s="89"/>
      <c r="D1478" s="89"/>
      <c r="E1478" s="89"/>
      <c r="F1478" s="89"/>
      <c r="G1478" s="89"/>
      <c r="H1478" s="89"/>
      <c r="I1478" s="89"/>
      <c r="J1478" s="89"/>
      <c r="K1478" s="89"/>
      <c r="L1478" s="89"/>
      <c r="M1478" s="89"/>
      <c r="N1478" s="89"/>
      <c r="O1478" s="89"/>
      <c r="P1478" s="89"/>
      <c r="Q1478" s="89"/>
      <c r="R1478" s="89"/>
      <c r="S1478" s="89"/>
      <c r="T1478" s="89"/>
      <c r="U1478" s="89"/>
      <c r="V1478" s="89"/>
      <c r="W1478" s="89"/>
      <c r="X1478" s="89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  <c r="AM1478" s="89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</row>
    <row r="1479" spans="1:62" ht="12.75" x14ac:dyDescent="0.2">
      <c r="A1479" s="89"/>
      <c r="B1479" s="89"/>
      <c r="C1479" s="89"/>
      <c r="D1479" s="89"/>
      <c r="E1479" s="89"/>
      <c r="F1479" s="89"/>
      <c r="G1479" s="89"/>
      <c r="H1479" s="89"/>
      <c r="I1479" s="89"/>
      <c r="J1479" s="89"/>
      <c r="K1479" s="89"/>
      <c r="L1479" s="89"/>
      <c r="M1479" s="89"/>
      <c r="N1479" s="89"/>
      <c r="O1479" s="89"/>
      <c r="P1479" s="89"/>
      <c r="Q1479" s="89"/>
      <c r="R1479" s="89"/>
      <c r="S1479" s="89"/>
      <c r="T1479" s="89"/>
      <c r="U1479" s="89"/>
      <c r="V1479" s="89"/>
      <c r="W1479" s="89"/>
      <c r="X1479" s="89"/>
      <c r="Y1479" s="89"/>
      <c r="Z1479" s="89"/>
      <c r="AA1479" s="89"/>
      <c r="AB1479" s="89"/>
      <c r="AC1479" s="89"/>
      <c r="AD1479" s="89"/>
      <c r="AE1479" s="89"/>
      <c r="AF1479" s="89"/>
      <c r="AG1479" s="89"/>
      <c r="AH1479" s="89"/>
      <c r="AI1479" s="89"/>
      <c r="AJ1479" s="89"/>
      <c r="AK1479" s="89"/>
      <c r="AL1479" s="89"/>
      <c r="AM1479" s="89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</row>
    <row r="1480" spans="1:62" ht="12.75" x14ac:dyDescent="0.2">
      <c r="A1480" s="89"/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89"/>
      <c r="U1480" s="89"/>
      <c r="V1480" s="89"/>
      <c r="W1480" s="89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89"/>
      <c r="AP1480" s="89"/>
      <c r="AQ1480" s="89"/>
      <c r="AR1480" s="89"/>
      <c r="AS1480" s="89"/>
      <c r="AT1480" s="89"/>
      <c r="AU1480" s="89"/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</row>
    <row r="1481" spans="1:62" ht="12.75" x14ac:dyDescent="0.2">
      <c r="A1481" s="89"/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  <c r="S1481" s="89"/>
      <c r="T1481" s="89"/>
      <c r="U1481" s="89"/>
      <c r="V1481" s="89"/>
      <c r="W1481" s="89"/>
      <c r="X1481" s="89"/>
      <c r="Y1481" s="89"/>
      <c r="Z1481" s="89"/>
      <c r="AA1481" s="89"/>
      <c r="AB1481" s="89"/>
      <c r="AC1481" s="89"/>
      <c r="AD1481" s="89"/>
      <c r="AE1481" s="89"/>
      <c r="AF1481" s="89"/>
      <c r="AG1481" s="89"/>
      <c r="AH1481" s="89"/>
      <c r="AI1481" s="89"/>
      <c r="AJ1481" s="89"/>
      <c r="AK1481" s="89"/>
      <c r="AL1481" s="89"/>
      <c r="AM1481" s="89"/>
      <c r="AN1481" s="89"/>
      <c r="AO1481" s="89"/>
      <c r="AP1481" s="89"/>
      <c r="AQ1481" s="89"/>
      <c r="AR1481" s="89"/>
      <c r="AS1481" s="89"/>
      <c r="AT1481" s="89"/>
      <c r="AU1481" s="89"/>
      <c r="AV1481" s="89"/>
      <c r="AW1481" s="89"/>
      <c r="AX1481" s="89"/>
      <c r="AY1481" s="89"/>
      <c r="AZ1481" s="89"/>
      <c r="BA1481" s="89"/>
      <c r="BB1481" s="89"/>
      <c r="BC1481" s="89"/>
      <c r="BD1481" s="89"/>
      <c r="BE1481" s="89"/>
      <c r="BF1481" s="89"/>
      <c r="BG1481" s="89"/>
      <c r="BH1481" s="89"/>
      <c r="BI1481" s="89"/>
      <c r="BJ1481" s="89"/>
    </row>
    <row r="1482" spans="1:62" ht="12.75" x14ac:dyDescent="0.2">
      <c r="A1482" s="89"/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  <c r="S1482" s="89"/>
      <c r="T1482" s="89"/>
      <c r="U1482" s="89"/>
      <c r="V1482" s="89"/>
      <c r="W1482" s="89"/>
      <c r="X1482" s="89"/>
      <c r="Y1482" s="89"/>
      <c r="Z1482" s="89"/>
      <c r="AA1482" s="89"/>
      <c r="AB1482" s="89"/>
      <c r="AC1482" s="89"/>
      <c r="AD1482" s="89"/>
      <c r="AE1482" s="89"/>
      <c r="AF1482" s="89"/>
      <c r="AG1482" s="89"/>
      <c r="AH1482" s="89"/>
      <c r="AI1482" s="89"/>
      <c r="AJ1482" s="89"/>
      <c r="AK1482" s="89"/>
      <c r="AL1482" s="89"/>
      <c r="AM1482" s="89"/>
      <c r="AN1482" s="89"/>
      <c r="AO1482" s="89"/>
      <c r="AP1482" s="89"/>
      <c r="AQ1482" s="89"/>
      <c r="AR1482" s="89"/>
      <c r="AS1482" s="89"/>
      <c r="AT1482" s="89"/>
      <c r="AU1482" s="89"/>
      <c r="AV1482" s="89"/>
      <c r="AW1482" s="89"/>
      <c r="AX1482" s="89"/>
      <c r="AY1482" s="89"/>
      <c r="AZ1482" s="89"/>
      <c r="BA1482" s="89"/>
      <c r="BB1482" s="89"/>
      <c r="BC1482" s="89"/>
      <c r="BD1482" s="89"/>
      <c r="BE1482" s="89"/>
      <c r="BF1482" s="89"/>
      <c r="BG1482" s="89"/>
      <c r="BH1482" s="89"/>
      <c r="BI1482" s="89"/>
      <c r="BJ1482" s="89"/>
    </row>
    <row r="1483" spans="1:62" ht="12.75" x14ac:dyDescent="0.2">
      <c r="A1483" s="89"/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89"/>
      <c r="U1483" s="89"/>
      <c r="V1483" s="89"/>
      <c r="W1483" s="89"/>
      <c r="X1483" s="89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  <c r="AM1483" s="89"/>
      <c r="AN1483" s="89"/>
      <c r="AO1483" s="89"/>
      <c r="AP1483" s="89"/>
      <c r="AQ1483" s="89"/>
      <c r="AR1483" s="89"/>
      <c r="AS1483" s="89"/>
      <c r="AT1483" s="89"/>
      <c r="AU1483" s="89"/>
      <c r="AV1483" s="89"/>
      <c r="AW1483" s="89"/>
      <c r="AX1483" s="89"/>
      <c r="AY1483" s="89"/>
      <c r="AZ1483" s="89"/>
      <c r="BA1483" s="89"/>
      <c r="BB1483" s="89"/>
      <c r="BC1483" s="89"/>
      <c r="BD1483" s="89"/>
      <c r="BE1483" s="89"/>
      <c r="BF1483" s="89"/>
      <c r="BG1483" s="89"/>
      <c r="BH1483" s="89"/>
      <c r="BI1483" s="89"/>
      <c r="BJ1483" s="89"/>
    </row>
    <row r="1484" spans="1:62" ht="12.75" x14ac:dyDescent="0.2">
      <c r="A1484" s="89"/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  <c r="S1484" s="89"/>
      <c r="T1484" s="89"/>
      <c r="U1484" s="89"/>
      <c r="V1484" s="89"/>
      <c r="W1484" s="89"/>
      <c r="X1484" s="89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  <c r="AM1484" s="89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</row>
    <row r="1485" spans="1:62" ht="12.75" x14ac:dyDescent="0.2">
      <c r="A1485" s="89"/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  <c r="S1485" s="89"/>
      <c r="T1485" s="89"/>
      <c r="U1485" s="89"/>
      <c r="V1485" s="89"/>
      <c r="W1485" s="89"/>
      <c r="X1485" s="89"/>
      <c r="Y1485" s="89"/>
      <c r="Z1485" s="89"/>
      <c r="AA1485" s="89"/>
      <c r="AB1485" s="89"/>
      <c r="AC1485" s="89"/>
      <c r="AD1485" s="89"/>
      <c r="AE1485" s="89"/>
      <c r="AF1485" s="89"/>
      <c r="AG1485" s="89"/>
      <c r="AH1485" s="89"/>
      <c r="AI1485" s="89"/>
      <c r="AJ1485" s="89"/>
      <c r="AK1485" s="89"/>
      <c r="AL1485" s="89"/>
      <c r="AM1485" s="89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</row>
    <row r="1486" spans="1:62" ht="12.75" x14ac:dyDescent="0.2">
      <c r="A1486" s="89"/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89"/>
      <c r="U1486" s="89"/>
      <c r="V1486" s="89"/>
      <c r="W1486" s="89"/>
      <c r="X1486" s="89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  <c r="AM1486" s="89"/>
      <c r="AN1486" s="89"/>
      <c r="AO1486" s="89"/>
      <c r="AP1486" s="89"/>
      <c r="AQ1486" s="89"/>
      <c r="AR1486" s="89"/>
      <c r="AS1486" s="89"/>
      <c r="AT1486" s="89"/>
      <c r="AU1486" s="89"/>
      <c r="AV1486" s="89"/>
      <c r="AW1486" s="89"/>
      <c r="AX1486" s="89"/>
      <c r="AY1486" s="89"/>
      <c r="AZ1486" s="89"/>
      <c r="BA1486" s="89"/>
      <c r="BB1486" s="89"/>
      <c r="BC1486" s="89"/>
      <c r="BD1486" s="89"/>
      <c r="BE1486" s="89"/>
      <c r="BF1486" s="89"/>
      <c r="BG1486" s="89"/>
      <c r="BH1486" s="89"/>
      <c r="BI1486" s="89"/>
      <c r="BJ1486" s="89"/>
    </row>
    <row r="1487" spans="1:62" ht="12.75" x14ac:dyDescent="0.2">
      <c r="A1487" s="89"/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89"/>
      <c r="AL1487" s="89"/>
      <c r="AM1487" s="89"/>
      <c r="AN1487" s="89"/>
      <c r="AO1487" s="89"/>
      <c r="AP1487" s="89"/>
      <c r="AQ1487" s="89"/>
      <c r="AR1487" s="89"/>
      <c r="AS1487" s="89"/>
      <c r="AT1487" s="89"/>
      <c r="AU1487" s="89"/>
      <c r="AV1487" s="89"/>
      <c r="AW1487" s="89"/>
      <c r="AX1487" s="89"/>
      <c r="AY1487" s="89"/>
      <c r="AZ1487" s="89"/>
      <c r="BA1487" s="89"/>
      <c r="BB1487" s="89"/>
      <c r="BC1487" s="89"/>
      <c r="BD1487" s="89"/>
      <c r="BE1487" s="89"/>
      <c r="BF1487" s="89"/>
      <c r="BG1487" s="89"/>
      <c r="BH1487" s="89"/>
      <c r="BI1487" s="89"/>
      <c r="BJ1487" s="89"/>
    </row>
    <row r="1488" spans="1:62" ht="12.75" x14ac:dyDescent="0.2">
      <c r="A1488" s="89"/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89"/>
      <c r="U1488" s="89"/>
      <c r="V1488" s="89"/>
      <c r="W1488" s="89"/>
      <c r="X1488" s="89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89"/>
      <c r="AL1488" s="89"/>
      <c r="AM1488" s="89"/>
      <c r="AN1488" s="89"/>
      <c r="AO1488" s="89"/>
      <c r="AP1488" s="89"/>
      <c r="AQ1488" s="89"/>
      <c r="AR1488" s="89"/>
      <c r="AS1488" s="89"/>
      <c r="AT1488" s="89"/>
      <c r="AU1488" s="89"/>
      <c r="AV1488" s="89"/>
      <c r="AW1488" s="89"/>
      <c r="AX1488" s="89"/>
      <c r="AY1488" s="89"/>
      <c r="AZ1488" s="89"/>
      <c r="BA1488" s="89"/>
      <c r="BB1488" s="89"/>
      <c r="BC1488" s="89"/>
      <c r="BD1488" s="89"/>
      <c r="BE1488" s="89"/>
      <c r="BF1488" s="89"/>
      <c r="BG1488" s="89"/>
      <c r="BH1488" s="89"/>
      <c r="BI1488" s="89"/>
      <c r="BJ1488" s="89"/>
    </row>
    <row r="1489" spans="1:62" ht="12.75" x14ac:dyDescent="0.2">
      <c r="A1489" s="89"/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89"/>
      <c r="U1489" s="89"/>
      <c r="V1489" s="89"/>
      <c r="W1489" s="89"/>
      <c r="X1489" s="89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  <c r="AM1489" s="89"/>
      <c r="AN1489" s="89"/>
      <c r="AO1489" s="89"/>
      <c r="AP1489" s="89"/>
      <c r="AQ1489" s="89"/>
      <c r="AR1489" s="89"/>
      <c r="AS1489" s="89"/>
      <c r="AT1489" s="89"/>
      <c r="AU1489" s="89"/>
      <c r="AV1489" s="89"/>
      <c r="AW1489" s="89"/>
      <c r="AX1489" s="89"/>
      <c r="AY1489" s="89"/>
      <c r="AZ1489" s="89"/>
      <c r="BA1489" s="89"/>
      <c r="BB1489" s="89"/>
      <c r="BC1489" s="89"/>
      <c r="BD1489" s="89"/>
      <c r="BE1489" s="89"/>
      <c r="BF1489" s="89"/>
      <c r="BG1489" s="89"/>
      <c r="BH1489" s="89"/>
      <c r="BI1489" s="89"/>
      <c r="BJ1489" s="89"/>
    </row>
    <row r="1490" spans="1:62" ht="12.75" x14ac:dyDescent="0.2">
      <c r="A1490" s="89"/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  <c r="S1490" s="89"/>
      <c r="T1490" s="89"/>
      <c r="U1490" s="89"/>
      <c r="V1490" s="89"/>
      <c r="W1490" s="89"/>
      <c r="X1490" s="89"/>
      <c r="Y1490" s="89"/>
      <c r="Z1490" s="89"/>
      <c r="AA1490" s="89"/>
      <c r="AB1490" s="89"/>
      <c r="AC1490" s="89"/>
      <c r="AD1490" s="89"/>
      <c r="AE1490" s="89"/>
      <c r="AF1490" s="89"/>
      <c r="AG1490" s="89"/>
      <c r="AH1490" s="89"/>
      <c r="AI1490" s="89"/>
      <c r="AJ1490" s="89"/>
      <c r="AK1490" s="89"/>
      <c r="AL1490" s="89"/>
      <c r="AM1490" s="89"/>
      <c r="AN1490" s="89"/>
      <c r="AO1490" s="89"/>
      <c r="AP1490" s="89"/>
      <c r="AQ1490" s="89"/>
      <c r="AR1490" s="89"/>
      <c r="AS1490" s="89"/>
      <c r="AT1490" s="89"/>
      <c r="AU1490" s="89"/>
      <c r="AV1490" s="89"/>
      <c r="AW1490" s="89"/>
      <c r="AX1490" s="89"/>
      <c r="AY1490" s="89"/>
      <c r="AZ1490" s="89"/>
      <c r="BA1490" s="89"/>
      <c r="BB1490" s="89"/>
      <c r="BC1490" s="89"/>
      <c r="BD1490" s="89"/>
      <c r="BE1490" s="89"/>
      <c r="BF1490" s="89"/>
      <c r="BG1490" s="89"/>
      <c r="BH1490" s="89"/>
      <c r="BI1490" s="89"/>
      <c r="BJ1490" s="89"/>
    </row>
    <row r="1491" spans="1:62" ht="12.75" x14ac:dyDescent="0.2">
      <c r="A1491" s="89"/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  <c r="S1491" s="89"/>
      <c r="T1491" s="89"/>
      <c r="U1491" s="89"/>
      <c r="V1491" s="89"/>
      <c r="W1491" s="89"/>
      <c r="X1491" s="89"/>
      <c r="Y1491" s="89"/>
      <c r="Z1491" s="89"/>
      <c r="AA1491" s="89"/>
      <c r="AB1491" s="89"/>
      <c r="AC1491" s="89"/>
      <c r="AD1491" s="89"/>
      <c r="AE1491" s="89"/>
      <c r="AF1491" s="89"/>
      <c r="AG1491" s="89"/>
      <c r="AH1491" s="89"/>
      <c r="AI1491" s="89"/>
      <c r="AJ1491" s="89"/>
      <c r="AK1491" s="89"/>
      <c r="AL1491" s="89"/>
      <c r="AM1491" s="89"/>
      <c r="AN1491" s="89"/>
      <c r="AO1491" s="89"/>
      <c r="AP1491" s="89"/>
      <c r="AQ1491" s="89"/>
      <c r="AR1491" s="89"/>
      <c r="AS1491" s="89"/>
      <c r="AT1491" s="89"/>
      <c r="AU1491" s="89"/>
      <c r="AV1491" s="89"/>
      <c r="AW1491" s="89"/>
      <c r="AX1491" s="89"/>
      <c r="AY1491" s="89"/>
      <c r="AZ1491" s="89"/>
      <c r="BA1491" s="89"/>
      <c r="BB1491" s="89"/>
      <c r="BC1491" s="89"/>
      <c r="BD1491" s="89"/>
      <c r="BE1491" s="89"/>
      <c r="BF1491" s="89"/>
      <c r="BG1491" s="89"/>
      <c r="BH1491" s="89"/>
      <c r="BI1491" s="89"/>
      <c r="BJ1491" s="89"/>
    </row>
    <row r="1492" spans="1:62" ht="12.75" x14ac:dyDescent="0.2">
      <c r="A1492" s="89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  <c r="S1492" s="89"/>
      <c r="T1492" s="89"/>
      <c r="U1492" s="89"/>
      <c r="V1492" s="89"/>
      <c r="W1492" s="89"/>
      <c r="X1492" s="89"/>
      <c r="Y1492" s="89"/>
      <c r="Z1492" s="89"/>
      <c r="AA1492" s="89"/>
      <c r="AB1492" s="89"/>
      <c r="AC1492" s="89"/>
      <c r="AD1492" s="89"/>
      <c r="AE1492" s="89"/>
      <c r="AF1492" s="89"/>
      <c r="AG1492" s="89"/>
      <c r="AH1492" s="89"/>
      <c r="AI1492" s="89"/>
      <c r="AJ1492" s="89"/>
      <c r="AK1492" s="89"/>
      <c r="AL1492" s="89"/>
      <c r="AM1492" s="89"/>
      <c r="AN1492" s="89"/>
      <c r="AO1492" s="89"/>
      <c r="AP1492" s="89"/>
      <c r="AQ1492" s="89"/>
      <c r="AR1492" s="89"/>
      <c r="AS1492" s="89"/>
      <c r="AT1492" s="89"/>
      <c r="AU1492" s="89"/>
      <c r="AV1492" s="89"/>
      <c r="AW1492" s="89"/>
      <c r="AX1492" s="89"/>
      <c r="AY1492" s="89"/>
      <c r="AZ1492" s="89"/>
      <c r="BA1492" s="89"/>
      <c r="BB1492" s="89"/>
      <c r="BC1492" s="89"/>
      <c r="BD1492" s="89"/>
      <c r="BE1492" s="89"/>
      <c r="BF1492" s="89"/>
      <c r="BG1492" s="89"/>
      <c r="BH1492" s="89"/>
      <c r="BI1492" s="89"/>
      <c r="BJ1492" s="89"/>
    </row>
    <row r="1493" spans="1:62" ht="12.75" x14ac:dyDescent="0.2">
      <c r="A1493" s="89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89"/>
      <c r="V1493" s="89"/>
      <c r="W1493" s="89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  <c r="AM1493" s="89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89"/>
      <c r="BB1493" s="89"/>
      <c r="BC1493" s="89"/>
      <c r="BD1493" s="89"/>
      <c r="BE1493" s="89"/>
      <c r="BF1493" s="89"/>
      <c r="BG1493" s="89"/>
      <c r="BH1493" s="89"/>
      <c r="BI1493" s="89"/>
      <c r="BJ1493" s="89"/>
    </row>
    <row r="1494" spans="1:62" ht="12.75" x14ac:dyDescent="0.2">
      <c r="A1494" s="89"/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  <c r="S1494" s="89"/>
      <c r="T1494" s="89"/>
      <c r="U1494" s="89"/>
      <c r="V1494" s="89"/>
      <c r="W1494" s="89"/>
      <c r="X1494" s="89"/>
      <c r="Y1494" s="89"/>
      <c r="Z1494" s="89"/>
      <c r="AA1494" s="89"/>
      <c r="AB1494" s="89"/>
      <c r="AC1494" s="89"/>
      <c r="AD1494" s="89"/>
      <c r="AE1494" s="89"/>
      <c r="AF1494" s="89"/>
      <c r="AG1494" s="89"/>
      <c r="AH1494" s="89"/>
      <c r="AI1494" s="89"/>
      <c r="AJ1494" s="89"/>
      <c r="AK1494" s="89"/>
      <c r="AL1494" s="89"/>
      <c r="AM1494" s="89"/>
      <c r="AN1494" s="89"/>
      <c r="AO1494" s="89"/>
      <c r="AP1494" s="89"/>
      <c r="AQ1494" s="89"/>
      <c r="AR1494" s="89"/>
      <c r="AS1494" s="89"/>
      <c r="AT1494" s="89"/>
      <c r="AU1494" s="89"/>
      <c r="AV1494" s="89"/>
      <c r="AW1494" s="89"/>
      <c r="AX1494" s="89"/>
      <c r="AY1494" s="89"/>
      <c r="AZ1494" s="89"/>
      <c r="BA1494" s="89"/>
      <c r="BB1494" s="89"/>
      <c r="BC1494" s="89"/>
      <c r="BD1494" s="89"/>
      <c r="BE1494" s="89"/>
      <c r="BF1494" s="89"/>
      <c r="BG1494" s="89"/>
      <c r="BH1494" s="89"/>
      <c r="BI1494" s="89"/>
      <c r="BJ1494" s="89"/>
    </row>
    <row r="1495" spans="1:62" ht="12.75" x14ac:dyDescent="0.2">
      <c r="A1495" s="89"/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  <c r="S1495" s="89"/>
      <c r="T1495" s="89"/>
      <c r="U1495" s="89"/>
      <c r="V1495" s="89"/>
      <c r="W1495" s="89"/>
      <c r="X1495" s="89"/>
      <c r="Y1495" s="89"/>
      <c r="Z1495" s="89"/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  <c r="AK1495" s="89"/>
      <c r="AL1495" s="89"/>
      <c r="AM1495" s="89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89"/>
      <c r="AX1495" s="89"/>
      <c r="AY1495" s="89"/>
      <c r="AZ1495" s="89"/>
      <c r="BA1495" s="89"/>
      <c r="BB1495" s="89"/>
      <c r="BC1495" s="89"/>
      <c r="BD1495" s="89"/>
      <c r="BE1495" s="89"/>
      <c r="BF1495" s="89"/>
      <c r="BG1495" s="89"/>
      <c r="BH1495" s="89"/>
      <c r="BI1495" s="89"/>
      <c r="BJ1495" s="89"/>
    </row>
    <row r="1496" spans="1:62" ht="12.75" x14ac:dyDescent="0.2">
      <c r="A1496" s="89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89"/>
      <c r="U1496" s="89"/>
      <c r="V1496" s="89"/>
      <c r="W1496" s="89"/>
      <c r="X1496" s="8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  <c r="AM1496" s="89"/>
      <c r="AN1496" s="89"/>
      <c r="AO1496" s="89"/>
      <c r="AP1496" s="89"/>
      <c r="AQ1496" s="89"/>
      <c r="AR1496" s="89"/>
      <c r="AS1496" s="89"/>
      <c r="AT1496" s="89"/>
      <c r="AU1496" s="89"/>
      <c r="AV1496" s="89"/>
      <c r="AW1496" s="89"/>
      <c r="AX1496" s="89"/>
      <c r="AY1496" s="89"/>
      <c r="AZ1496" s="89"/>
      <c r="BA1496" s="89"/>
      <c r="BB1496" s="89"/>
      <c r="BC1496" s="89"/>
      <c r="BD1496" s="89"/>
      <c r="BE1496" s="89"/>
      <c r="BF1496" s="89"/>
      <c r="BG1496" s="89"/>
      <c r="BH1496" s="89"/>
      <c r="BI1496" s="89"/>
      <c r="BJ1496" s="89"/>
    </row>
    <row r="1497" spans="1:62" ht="12.75" x14ac:dyDescent="0.2">
      <c r="A1497" s="89"/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  <c r="S1497" s="89"/>
      <c r="T1497" s="89"/>
      <c r="U1497" s="89"/>
      <c r="V1497" s="89"/>
      <c r="W1497" s="89"/>
      <c r="X1497" s="89"/>
      <c r="Y1497" s="89"/>
      <c r="Z1497" s="89"/>
      <c r="AA1497" s="89"/>
      <c r="AB1497" s="89"/>
      <c r="AC1497" s="89"/>
      <c r="AD1497" s="89"/>
      <c r="AE1497" s="89"/>
      <c r="AF1497" s="89"/>
      <c r="AG1497" s="89"/>
      <c r="AH1497" s="89"/>
      <c r="AI1497" s="89"/>
      <c r="AJ1497" s="89"/>
      <c r="AK1497" s="89"/>
      <c r="AL1497" s="89"/>
      <c r="AM1497" s="89"/>
      <c r="AN1497" s="89"/>
      <c r="AO1497" s="89"/>
      <c r="AP1497" s="89"/>
      <c r="AQ1497" s="89"/>
      <c r="AR1497" s="89"/>
      <c r="AS1497" s="89"/>
      <c r="AT1497" s="89"/>
      <c r="AU1497" s="89"/>
      <c r="AV1497" s="89"/>
      <c r="AW1497" s="89"/>
      <c r="AX1497" s="89"/>
      <c r="AY1497" s="89"/>
      <c r="AZ1497" s="89"/>
      <c r="BA1497" s="89"/>
      <c r="BB1497" s="89"/>
      <c r="BC1497" s="89"/>
      <c r="BD1497" s="89"/>
      <c r="BE1497" s="89"/>
      <c r="BF1497" s="89"/>
      <c r="BG1497" s="89"/>
      <c r="BH1497" s="89"/>
      <c r="BI1497" s="89"/>
      <c r="BJ1497" s="89"/>
    </row>
    <row r="1498" spans="1:62" ht="12.75" x14ac:dyDescent="0.2">
      <c r="A1498" s="89"/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  <c r="T1498" s="89"/>
      <c r="U1498" s="89"/>
      <c r="V1498" s="89"/>
      <c r="W1498" s="89"/>
      <c r="X1498" s="89"/>
      <c r="Y1498" s="89"/>
      <c r="Z1498" s="89"/>
      <c r="AA1498" s="89"/>
      <c r="AB1498" s="89"/>
      <c r="AC1498" s="89"/>
      <c r="AD1498" s="89"/>
      <c r="AE1498" s="89"/>
      <c r="AF1498" s="89"/>
      <c r="AG1498" s="89"/>
      <c r="AH1498" s="89"/>
      <c r="AI1498" s="89"/>
      <c r="AJ1498" s="89"/>
      <c r="AK1498" s="89"/>
      <c r="AL1498" s="89"/>
      <c r="AM1498" s="89"/>
      <c r="AN1498" s="89"/>
      <c r="AO1498" s="89"/>
      <c r="AP1498" s="89"/>
      <c r="AQ1498" s="89"/>
      <c r="AR1498" s="89"/>
      <c r="AS1498" s="89"/>
      <c r="AT1498" s="89"/>
      <c r="AU1498" s="89"/>
      <c r="AV1498" s="89"/>
      <c r="AW1498" s="89"/>
      <c r="AX1498" s="89"/>
      <c r="AY1498" s="89"/>
      <c r="AZ1498" s="89"/>
      <c r="BA1498" s="89"/>
      <c r="BB1498" s="89"/>
      <c r="BC1498" s="89"/>
      <c r="BD1498" s="89"/>
      <c r="BE1498" s="89"/>
      <c r="BF1498" s="89"/>
      <c r="BG1498" s="89"/>
      <c r="BH1498" s="89"/>
      <c r="BI1498" s="89"/>
      <c r="BJ1498" s="89"/>
    </row>
    <row r="1499" spans="1:62" ht="12.75" x14ac:dyDescent="0.2">
      <c r="A1499" s="89"/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89"/>
      <c r="U1499" s="89"/>
      <c r="V1499" s="89"/>
      <c r="W1499" s="89"/>
      <c r="X1499" s="89"/>
      <c r="Y1499" s="89"/>
      <c r="Z1499" s="89"/>
      <c r="AA1499" s="89"/>
      <c r="AB1499" s="89"/>
      <c r="AC1499" s="89"/>
      <c r="AD1499" s="89"/>
      <c r="AE1499" s="89"/>
      <c r="AF1499" s="89"/>
      <c r="AG1499" s="89"/>
      <c r="AH1499" s="89"/>
      <c r="AI1499" s="89"/>
      <c r="AJ1499" s="89"/>
      <c r="AK1499" s="89"/>
      <c r="AL1499" s="89"/>
      <c r="AM1499" s="89"/>
      <c r="AN1499" s="89"/>
      <c r="AO1499" s="89"/>
      <c r="AP1499" s="89"/>
      <c r="AQ1499" s="89"/>
      <c r="AR1499" s="89"/>
      <c r="AS1499" s="89"/>
      <c r="AT1499" s="89"/>
      <c r="AU1499" s="89"/>
      <c r="AV1499" s="89"/>
      <c r="AW1499" s="89"/>
      <c r="AX1499" s="89"/>
      <c r="AY1499" s="89"/>
      <c r="AZ1499" s="89"/>
      <c r="BA1499" s="89"/>
      <c r="BB1499" s="89"/>
      <c r="BC1499" s="89"/>
      <c r="BD1499" s="89"/>
      <c r="BE1499" s="89"/>
      <c r="BF1499" s="89"/>
      <c r="BG1499" s="89"/>
      <c r="BH1499" s="89"/>
      <c r="BI1499" s="89"/>
      <c r="BJ1499" s="89"/>
    </row>
    <row r="1500" spans="1:62" ht="12.75" x14ac:dyDescent="0.2">
      <c r="A1500" s="89"/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  <c r="S1500" s="89"/>
      <c r="T1500" s="89"/>
      <c r="U1500" s="89"/>
      <c r="V1500" s="89"/>
      <c r="W1500" s="89"/>
      <c r="X1500" s="89"/>
      <c r="Y1500" s="89"/>
      <c r="Z1500" s="89"/>
      <c r="AA1500" s="89"/>
      <c r="AB1500" s="89"/>
      <c r="AC1500" s="89"/>
      <c r="AD1500" s="89"/>
      <c r="AE1500" s="89"/>
      <c r="AF1500" s="89"/>
      <c r="AG1500" s="89"/>
      <c r="AH1500" s="89"/>
      <c r="AI1500" s="89"/>
      <c r="AJ1500" s="89"/>
      <c r="AK1500" s="89"/>
      <c r="AL1500" s="89"/>
      <c r="AM1500" s="89"/>
      <c r="AN1500" s="89"/>
      <c r="AO1500" s="89"/>
      <c r="AP1500" s="89"/>
      <c r="AQ1500" s="89"/>
      <c r="AR1500" s="89"/>
      <c r="AS1500" s="89"/>
      <c r="AT1500" s="89"/>
      <c r="AU1500" s="89"/>
      <c r="AV1500" s="89"/>
      <c r="AW1500" s="89"/>
      <c r="AX1500" s="89"/>
      <c r="AY1500" s="89"/>
      <c r="AZ1500" s="89"/>
      <c r="BA1500" s="89"/>
      <c r="BB1500" s="89"/>
      <c r="BC1500" s="89"/>
      <c r="BD1500" s="89"/>
      <c r="BE1500" s="89"/>
      <c r="BF1500" s="89"/>
      <c r="BG1500" s="89"/>
      <c r="BH1500" s="89"/>
      <c r="BI1500" s="89"/>
      <c r="BJ1500" s="89"/>
    </row>
    <row r="1501" spans="1:62" ht="12.75" x14ac:dyDescent="0.2">
      <c r="A1501" s="89"/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  <c r="S1501" s="89"/>
      <c r="T1501" s="89"/>
      <c r="U1501" s="89"/>
      <c r="V1501" s="89"/>
      <c r="W1501" s="89"/>
      <c r="X1501" s="89"/>
      <c r="Y1501" s="89"/>
      <c r="Z1501" s="89"/>
      <c r="AA1501" s="89"/>
      <c r="AB1501" s="89"/>
      <c r="AC1501" s="89"/>
      <c r="AD1501" s="89"/>
      <c r="AE1501" s="89"/>
      <c r="AF1501" s="89"/>
      <c r="AG1501" s="89"/>
      <c r="AH1501" s="89"/>
      <c r="AI1501" s="89"/>
      <c r="AJ1501" s="89"/>
      <c r="AK1501" s="89"/>
      <c r="AL1501" s="89"/>
      <c r="AM1501" s="89"/>
      <c r="AN1501" s="89"/>
      <c r="AO1501" s="89"/>
      <c r="AP1501" s="89"/>
      <c r="AQ1501" s="89"/>
      <c r="AR1501" s="89"/>
      <c r="AS1501" s="89"/>
      <c r="AT1501" s="89"/>
      <c r="AU1501" s="89"/>
      <c r="AV1501" s="89"/>
      <c r="AW1501" s="89"/>
      <c r="AX1501" s="89"/>
      <c r="AY1501" s="89"/>
      <c r="AZ1501" s="89"/>
      <c r="BA1501" s="89"/>
      <c r="BB1501" s="89"/>
      <c r="BC1501" s="89"/>
      <c r="BD1501" s="89"/>
      <c r="BE1501" s="89"/>
      <c r="BF1501" s="89"/>
      <c r="BG1501" s="89"/>
      <c r="BH1501" s="89"/>
      <c r="BI1501" s="89"/>
      <c r="BJ1501" s="89"/>
    </row>
    <row r="1502" spans="1:62" ht="12.75" x14ac:dyDescent="0.2">
      <c r="A1502" s="89"/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89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  <c r="AM1502" s="89"/>
      <c r="AN1502" s="89"/>
      <c r="AO1502" s="89"/>
      <c r="AP1502" s="89"/>
      <c r="AQ1502" s="89"/>
      <c r="AR1502" s="89"/>
      <c r="AS1502" s="89"/>
      <c r="AT1502" s="89"/>
      <c r="AU1502" s="89"/>
      <c r="AV1502" s="89"/>
      <c r="AW1502" s="89"/>
      <c r="AX1502" s="89"/>
      <c r="AY1502" s="89"/>
      <c r="AZ1502" s="89"/>
      <c r="BA1502" s="89"/>
      <c r="BB1502" s="89"/>
      <c r="BC1502" s="89"/>
      <c r="BD1502" s="89"/>
      <c r="BE1502" s="89"/>
      <c r="BF1502" s="89"/>
      <c r="BG1502" s="89"/>
      <c r="BH1502" s="89"/>
      <c r="BI1502" s="89"/>
      <c r="BJ1502" s="89"/>
    </row>
    <row r="1503" spans="1:62" ht="12.75" x14ac:dyDescent="0.2">
      <c r="A1503" s="89"/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  <c r="S1503" s="89"/>
      <c r="T1503" s="89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  <c r="AM1503" s="89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</row>
    <row r="1504" spans="1:62" ht="12.75" x14ac:dyDescent="0.2">
      <c r="A1504" s="89"/>
      <c r="B1504" s="89"/>
      <c r="C1504" s="89"/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89"/>
      <c r="P1504" s="89"/>
      <c r="Q1504" s="89"/>
      <c r="R1504" s="89"/>
      <c r="S1504" s="89"/>
      <c r="T1504" s="89"/>
      <c r="U1504" s="89"/>
      <c r="V1504" s="89"/>
      <c r="W1504" s="89"/>
      <c r="X1504" s="89"/>
      <c r="Y1504" s="89"/>
      <c r="Z1504" s="89"/>
      <c r="AA1504" s="89"/>
      <c r="AB1504" s="89"/>
      <c r="AC1504" s="89"/>
      <c r="AD1504" s="89"/>
      <c r="AE1504" s="89"/>
      <c r="AF1504" s="89"/>
      <c r="AG1504" s="89"/>
      <c r="AH1504" s="89"/>
      <c r="AI1504" s="89"/>
      <c r="AJ1504" s="89"/>
      <c r="AK1504" s="89"/>
      <c r="AL1504" s="89"/>
      <c r="AM1504" s="89"/>
      <c r="AN1504" s="89"/>
      <c r="AO1504" s="89"/>
      <c r="AP1504" s="89"/>
      <c r="AQ1504" s="89"/>
      <c r="AR1504" s="89"/>
      <c r="AS1504" s="89"/>
      <c r="AT1504" s="89"/>
      <c r="AU1504" s="89"/>
      <c r="AV1504" s="89"/>
      <c r="AW1504" s="89"/>
      <c r="AX1504" s="89"/>
      <c r="AY1504" s="89"/>
      <c r="AZ1504" s="89"/>
      <c r="BA1504" s="89"/>
      <c r="BB1504" s="89"/>
      <c r="BC1504" s="89"/>
      <c r="BD1504" s="89"/>
      <c r="BE1504" s="89"/>
      <c r="BF1504" s="89"/>
      <c r="BG1504" s="89"/>
      <c r="BH1504" s="89"/>
      <c r="BI1504" s="89"/>
      <c r="BJ1504" s="89"/>
    </row>
    <row r="1505" spans="1:62" ht="12.75" x14ac:dyDescent="0.2">
      <c r="A1505" s="89"/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89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  <c r="AM1505" s="89"/>
      <c r="AN1505" s="89"/>
      <c r="AO1505" s="89"/>
      <c r="AP1505" s="89"/>
      <c r="AQ1505" s="89"/>
      <c r="AR1505" s="89"/>
      <c r="AS1505" s="89"/>
      <c r="AT1505" s="89"/>
      <c r="AU1505" s="89"/>
      <c r="AV1505" s="89"/>
      <c r="AW1505" s="89"/>
      <c r="AX1505" s="89"/>
      <c r="AY1505" s="89"/>
      <c r="AZ1505" s="89"/>
      <c r="BA1505" s="89"/>
      <c r="BB1505" s="89"/>
      <c r="BC1505" s="89"/>
      <c r="BD1505" s="89"/>
      <c r="BE1505" s="89"/>
      <c r="BF1505" s="89"/>
      <c r="BG1505" s="89"/>
      <c r="BH1505" s="89"/>
      <c r="BI1505" s="89"/>
      <c r="BJ1505" s="89"/>
    </row>
    <row r="1506" spans="1:62" ht="12.75" x14ac:dyDescent="0.2">
      <c r="A1506" s="89"/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  <c r="P1506" s="89"/>
      <c r="Q1506" s="89"/>
      <c r="R1506" s="89"/>
      <c r="S1506" s="89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89"/>
      <c r="AH1506" s="89"/>
      <c r="AI1506" s="89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89"/>
      <c r="AX1506" s="89"/>
      <c r="AY1506" s="89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</row>
    <row r="1507" spans="1:62" ht="12.75" x14ac:dyDescent="0.2">
      <c r="A1507" s="89"/>
      <c r="B1507" s="89"/>
      <c r="C1507" s="89"/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89"/>
      <c r="P1507" s="89"/>
      <c r="Q1507" s="89"/>
      <c r="R1507" s="89"/>
      <c r="S1507" s="89"/>
      <c r="T1507" s="89"/>
      <c r="U1507" s="89"/>
      <c r="V1507" s="89"/>
      <c r="W1507" s="89"/>
      <c r="X1507" s="89"/>
      <c r="Y1507" s="89"/>
      <c r="Z1507" s="89"/>
      <c r="AA1507" s="89"/>
      <c r="AB1507" s="89"/>
      <c r="AC1507" s="89"/>
      <c r="AD1507" s="89"/>
      <c r="AE1507" s="89"/>
      <c r="AF1507" s="89"/>
      <c r="AG1507" s="89"/>
      <c r="AH1507" s="89"/>
      <c r="AI1507" s="89"/>
      <c r="AJ1507" s="89"/>
      <c r="AK1507" s="89"/>
      <c r="AL1507" s="89"/>
      <c r="AM1507" s="89"/>
      <c r="AN1507" s="89"/>
      <c r="AO1507" s="89"/>
      <c r="AP1507" s="89"/>
      <c r="AQ1507" s="89"/>
      <c r="AR1507" s="89"/>
      <c r="AS1507" s="89"/>
      <c r="AT1507" s="89"/>
      <c r="AU1507" s="89"/>
      <c r="AV1507" s="89"/>
      <c r="AW1507" s="89"/>
      <c r="AX1507" s="89"/>
      <c r="AY1507" s="89"/>
      <c r="AZ1507" s="89"/>
      <c r="BA1507" s="89"/>
      <c r="BB1507" s="89"/>
      <c r="BC1507" s="89"/>
      <c r="BD1507" s="89"/>
      <c r="BE1507" s="89"/>
      <c r="BF1507" s="89"/>
      <c r="BG1507" s="89"/>
      <c r="BH1507" s="89"/>
      <c r="BI1507" s="89"/>
      <c r="BJ1507" s="89"/>
    </row>
    <row r="1508" spans="1:62" ht="12.75" x14ac:dyDescent="0.2">
      <c r="A1508" s="89"/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89"/>
      <c r="P1508" s="89"/>
      <c r="Q1508" s="89"/>
      <c r="R1508" s="89"/>
      <c r="S1508" s="89"/>
      <c r="T1508" s="89"/>
      <c r="U1508" s="89"/>
      <c r="V1508" s="89"/>
      <c r="W1508" s="89"/>
      <c r="X1508" s="89"/>
      <c r="Y1508" s="89"/>
      <c r="Z1508" s="89"/>
      <c r="AA1508" s="89"/>
      <c r="AB1508" s="89"/>
      <c r="AC1508" s="89"/>
      <c r="AD1508" s="89"/>
      <c r="AE1508" s="89"/>
      <c r="AF1508" s="89"/>
      <c r="AG1508" s="89"/>
      <c r="AH1508" s="89"/>
      <c r="AI1508" s="89"/>
      <c r="AJ1508" s="89"/>
      <c r="AK1508" s="89"/>
      <c r="AL1508" s="89"/>
      <c r="AM1508" s="89"/>
      <c r="AN1508" s="89"/>
      <c r="AO1508" s="89"/>
      <c r="AP1508" s="89"/>
      <c r="AQ1508" s="89"/>
      <c r="AR1508" s="89"/>
      <c r="AS1508" s="89"/>
      <c r="AT1508" s="89"/>
      <c r="AU1508" s="89"/>
      <c r="AV1508" s="89"/>
      <c r="AW1508" s="89"/>
      <c r="AX1508" s="89"/>
      <c r="AY1508" s="89"/>
      <c r="AZ1508" s="89"/>
      <c r="BA1508" s="89"/>
      <c r="BB1508" s="89"/>
      <c r="BC1508" s="89"/>
      <c r="BD1508" s="89"/>
      <c r="BE1508" s="89"/>
      <c r="BF1508" s="89"/>
      <c r="BG1508" s="89"/>
      <c r="BH1508" s="89"/>
      <c r="BI1508" s="89"/>
      <c r="BJ1508" s="89"/>
    </row>
    <row r="1509" spans="1:62" ht="12.75" x14ac:dyDescent="0.2">
      <c r="A1509" s="89"/>
      <c r="B1509" s="89"/>
      <c r="C1509" s="89"/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89"/>
      <c r="P1509" s="89"/>
      <c r="Q1509" s="89"/>
      <c r="R1509" s="89"/>
      <c r="S1509" s="89"/>
      <c r="T1509" s="89"/>
      <c r="U1509" s="89"/>
      <c r="V1509" s="89"/>
      <c r="W1509" s="89"/>
      <c r="X1509" s="89"/>
      <c r="Y1509" s="89"/>
      <c r="Z1509" s="89"/>
      <c r="AA1509" s="89"/>
      <c r="AB1509" s="89"/>
      <c r="AC1509" s="89"/>
      <c r="AD1509" s="89"/>
      <c r="AE1509" s="89"/>
      <c r="AF1509" s="89"/>
      <c r="AG1509" s="89"/>
      <c r="AH1509" s="89"/>
      <c r="AI1509" s="89"/>
      <c r="AJ1509" s="89"/>
      <c r="AK1509" s="89"/>
      <c r="AL1509" s="89"/>
      <c r="AM1509" s="89"/>
      <c r="AN1509" s="89"/>
      <c r="AO1509" s="89"/>
      <c r="AP1509" s="89"/>
      <c r="AQ1509" s="89"/>
      <c r="AR1509" s="89"/>
      <c r="AS1509" s="89"/>
      <c r="AT1509" s="89"/>
      <c r="AU1509" s="89"/>
      <c r="AV1509" s="89"/>
      <c r="AW1509" s="89"/>
      <c r="AX1509" s="89"/>
      <c r="AY1509" s="89"/>
      <c r="AZ1509" s="89"/>
      <c r="BA1509" s="89"/>
      <c r="BB1509" s="89"/>
      <c r="BC1509" s="89"/>
      <c r="BD1509" s="89"/>
      <c r="BE1509" s="89"/>
      <c r="BF1509" s="89"/>
      <c r="BG1509" s="89"/>
      <c r="BH1509" s="89"/>
      <c r="BI1509" s="89"/>
      <c r="BJ1509" s="89"/>
    </row>
    <row r="1510" spans="1:62" ht="12.75" x14ac:dyDescent="0.2">
      <c r="A1510" s="89"/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89"/>
      <c r="P1510" s="89"/>
      <c r="Q1510" s="89"/>
      <c r="R1510" s="89"/>
      <c r="S1510" s="89"/>
      <c r="T1510" s="89"/>
      <c r="U1510" s="89"/>
      <c r="V1510" s="89"/>
      <c r="W1510" s="89"/>
      <c r="X1510" s="89"/>
      <c r="Y1510" s="89"/>
      <c r="Z1510" s="89"/>
      <c r="AA1510" s="89"/>
      <c r="AB1510" s="89"/>
      <c r="AC1510" s="89"/>
      <c r="AD1510" s="89"/>
      <c r="AE1510" s="89"/>
      <c r="AF1510" s="89"/>
      <c r="AG1510" s="89"/>
      <c r="AH1510" s="89"/>
      <c r="AI1510" s="89"/>
      <c r="AJ1510" s="89"/>
      <c r="AK1510" s="89"/>
      <c r="AL1510" s="89"/>
      <c r="AM1510" s="89"/>
      <c r="AN1510" s="89"/>
      <c r="AO1510" s="89"/>
      <c r="AP1510" s="89"/>
      <c r="AQ1510" s="89"/>
      <c r="AR1510" s="89"/>
      <c r="AS1510" s="89"/>
      <c r="AT1510" s="89"/>
      <c r="AU1510" s="89"/>
      <c r="AV1510" s="89"/>
      <c r="AW1510" s="89"/>
      <c r="AX1510" s="89"/>
      <c r="AY1510" s="89"/>
      <c r="AZ1510" s="89"/>
      <c r="BA1510" s="89"/>
      <c r="BB1510" s="89"/>
      <c r="BC1510" s="89"/>
      <c r="BD1510" s="89"/>
      <c r="BE1510" s="89"/>
      <c r="BF1510" s="89"/>
      <c r="BG1510" s="89"/>
      <c r="BH1510" s="89"/>
      <c r="BI1510" s="89"/>
      <c r="BJ1510" s="89"/>
    </row>
    <row r="1511" spans="1:62" ht="12.75" x14ac:dyDescent="0.2">
      <c r="A1511" s="89"/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89"/>
      <c r="P1511" s="89"/>
      <c r="Q1511" s="89"/>
      <c r="R1511" s="89"/>
      <c r="S1511" s="89"/>
      <c r="T1511" s="89"/>
      <c r="U1511" s="89"/>
      <c r="V1511" s="89"/>
      <c r="W1511" s="89"/>
      <c r="X1511" s="89"/>
      <c r="Y1511" s="89"/>
      <c r="Z1511" s="89"/>
      <c r="AA1511" s="89"/>
      <c r="AB1511" s="89"/>
      <c r="AC1511" s="89"/>
      <c r="AD1511" s="89"/>
      <c r="AE1511" s="89"/>
      <c r="AF1511" s="89"/>
      <c r="AG1511" s="89"/>
      <c r="AH1511" s="89"/>
      <c r="AI1511" s="89"/>
      <c r="AJ1511" s="89"/>
      <c r="AK1511" s="89"/>
      <c r="AL1511" s="89"/>
      <c r="AM1511" s="89"/>
      <c r="AN1511" s="89"/>
      <c r="AO1511" s="89"/>
      <c r="AP1511" s="89"/>
      <c r="AQ1511" s="89"/>
      <c r="AR1511" s="89"/>
      <c r="AS1511" s="89"/>
      <c r="AT1511" s="89"/>
      <c r="AU1511" s="89"/>
      <c r="AV1511" s="89"/>
      <c r="AW1511" s="89"/>
      <c r="AX1511" s="89"/>
      <c r="AY1511" s="89"/>
      <c r="AZ1511" s="89"/>
      <c r="BA1511" s="89"/>
      <c r="BB1511" s="89"/>
      <c r="BC1511" s="89"/>
      <c r="BD1511" s="89"/>
      <c r="BE1511" s="89"/>
      <c r="BF1511" s="89"/>
      <c r="BG1511" s="89"/>
      <c r="BH1511" s="89"/>
      <c r="BI1511" s="89"/>
      <c r="BJ1511" s="89"/>
    </row>
    <row r="1512" spans="1:62" ht="12.75" x14ac:dyDescent="0.2">
      <c r="A1512" s="89"/>
      <c r="B1512" s="89"/>
      <c r="C1512" s="89"/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  <c r="S1512" s="89"/>
      <c r="T1512" s="89"/>
      <c r="U1512" s="89"/>
      <c r="V1512" s="89"/>
      <c r="W1512" s="89"/>
      <c r="X1512" s="89"/>
      <c r="Y1512" s="89"/>
      <c r="Z1512" s="89"/>
      <c r="AA1512" s="89"/>
      <c r="AB1512" s="89"/>
      <c r="AC1512" s="89"/>
      <c r="AD1512" s="89"/>
      <c r="AE1512" s="89"/>
      <c r="AF1512" s="89"/>
      <c r="AG1512" s="89"/>
      <c r="AH1512" s="89"/>
      <c r="AI1512" s="89"/>
      <c r="AJ1512" s="89"/>
      <c r="AK1512" s="89"/>
      <c r="AL1512" s="89"/>
      <c r="AM1512" s="89"/>
      <c r="AN1512" s="89"/>
      <c r="AO1512" s="89"/>
      <c r="AP1512" s="89"/>
      <c r="AQ1512" s="89"/>
      <c r="AR1512" s="89"/>
      <c r="AS1512" s="89"/>
      <c r="AT1512" s="89"/>
      <c r="AU1512" s="89"/>
      <c r="AV1512" s="89"/>
      <c r="AW1512" s="89"/>
      <c r="AX1512" s="89"/>
      <c r="AY1512" s="89"/>
      <c r="AZ1512" s="89"/>
      <c r="BA1512" s="89"/>
      <c r="BB1512" s="89"/>
      <c r="BC1512" s="89"/>
      <c r="BD1512" s="89"/>
      <c r="BE1512" s="89"/>
      <c r="BF1512" s="89"/>
      <c r="BG1512" s="89"/>
      <c r="BH1512" s="89"/>
      <c r="BI1512" s="89"/>
      <c r="BJ1512" s="89"/>
    </row>
    <row r="1513" spans="1:62" ht="12.75" x14ac:dyDescent="0.2">
      <c r="A1513" s="89"/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  <c r="S1513" s="89"/>
      <c r="T1513" s="89"/>
      <c r="U1513" s="89"/>
      <c r="V1513" s="89"/>
      <c r="W1513" s="89"/>
      <c r="X1513" s="89"/>
      <c r="Y1513" s="89"/>
      <c r="Z1513" s="89"/>
      <c r="AA1513" s="89"/>
      <c r="AB1513" s="89"/>
      <c r="AC1513" s="89"/>
      <c r="AD1513" s="89"/>
      <c r="AE1513" s="89"/>
      <c r="AF1513" s="89"/>
      <c r="AG1513" s="89"/>
      <c r="AH1513" s="89"/>
      <c r="AI1513" s="89"/>
      <c r="AJ1513" s="89"/>
      <c r="AK1513" s="89"/>
      <c r="AL1513" s="89"/>
      <c r="AM1513" s="89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89"/>
      <c r="AX1513" s="89"/>
      <c r="AY1513" s="89"/>
      <c r="AZ1513" s="89"/>
      <c r="BA1513" s="89"/>
      <c r="BB1513" s="89"/>
      <c r="BC1513" s="89"/>
      <c r="BD1513" s="89"/>
      <c r="BE1513" s="89"/>
      <c r="BF1513" s="89"/>
      <c r="BG1513" s="89"/>
      <c r="BH1513" s="89"/>
      <c r="BI1513" s="89"/>
      <c r="BJ1513" s="89"/>
    </row>
    <row r="1514" spans="1:62" ht="12.75" x14ac:dyDescent="0.2">
      <c r="A1514" s="89"/>
      <c r="B1514" s="89"/>
      <c r="C1514" s="89"/>
      <c r="D1514" s="89"/>
      <c r="E1514" s="89"/>
      <c r="F1514" s="89"/>
      <c r="G1514" s="89"/>
      <c r="H1514" s="89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  <c r="T1514" s="89"/>
      <c r="U1514" s="89"/>
      <c r="V1514" s="89"/>
      <c r="W1514" s="89"/>
      <c r="X1514" s="89"/>
      <c r="Y1514" s="89"/>
      <c r="Z1514" s="89"/>
      <c r="AA1514" s="89"/>
      <c r="AB1514" s="89"/>
      <c r="AC1514" s="89"/>
      <c r="AD1514" s="89"/>
      <c r="AE1514" s="89"/>
      <c r="AF1514" s="89"/>
      <c r="AG1514" s="89"/>
      <c r="AH1514" s="89"/>
      <c r="AI1514" s="89"/>
      <c r="AJ1514" s="89"/>
      <c r="AK1514" s="89"/>
      <c r="AL1514" s="89"/>
      <c r="AM1514" s="89"/>
      <c r="AN1514" s="89"/>
      <c r="AO1514" s="89"/>
      <c r="AP1514" s="89"/>
      <c r="AQ1514" s="89"/>
      <c r="AR1514" s="89"/>
      <c r="AS1514" s="89"/>
      <c r="AT1514" s="89"/>
      <c r="AU1514" s="89"/>
      <c r="AV1514" s="89"/>
      <c r="AW1514" s="89"/>
      <c r="AX1514" s="89"/>
      <c r="AY1514" s="89"/>
      <c r="AZ1514" s="89"/>
      <c r="BA1514" s="89"/>
      <c r="BB1514" s="89"/>
      <c r="BC1514" s="89"/>
      <c r="BD1514" s="89"/>
      <c r="BE1514" s="89"/>
      <c r="BF1514" s="89"/>
      <c r="BG1514" s="89"/>
      <c r="BH1514" s="89"/>
      <c r="BI1514" s="89"/>
      <c r="BJ1514" s="89"/>
    </row>
    <row r="1515" spans="1:62" ht="12.75" x14ac:dyDescent="0.2">
      <c r="A1515" s="89"/>
      <c r="B1515" s="89"/>
      <c r="C1515" s="89"/>
      <c r="D1515" s="89"/>
      <c r="E1515" s="89"/>
      <c r="F1515" s="89"/>
      <c r="G1515" s="89"/>
      <c r="H1515" s="89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  <c r="S1515" s="89"/>
      <c r="T1515" s="89"/>
      <c r="U1515" s="89"/>
      <c r="V1515" s="89"/>
      <c r="W1515" s="89"/>
      <c r="X1515" s="89"/>
      <c r="Y1515" s="89"/>
      <c r="Z1515" s="89"/>
      <c r="AA1515" s="89"/>
      <c r="AB1515" s="89"/>
      <c r="AC1515" s="89"/>
      <c r="AD1515" s="89"/>
      <c r="AE1515" s="89"/>
      <c r="AF1515" s="89"/>
      <c r="AG1515" s="89"/>
      <c r="AH1515" s="89"/>
      <c r="AI1515" s="89"/>
      <c r="AJ1515" s="89"/>
      <c r="AK1515" s="89"/>
      <c r="AL1515" s="89"/>
      <c r="AM1515" s="89"/>
      <c r="AN1515" s="89"/>
      <c r="AO1515" s="89"/>
      <c r="AP1515" s="89"/>
      <c r="AQ1515" s="89"/>
      <c r="AR1515" s="89"/>
      <c r="AS1515" s="89"/>
      <c r="AT1515" s="89"/>
      <c r="AU1515" s="89"/>
      <c r="AV1515" s="89"/>
      <c r="AW1515" s="89"/>
      <c r="AX1515" s="89"/>
      <c r="AY1515" s="89"/>
      <c r="AZ1515" s="89"/>
      <c r="BA1515" s="89"/>
      <c r="BB1515" s="89"/>
      <c r="BC1515" s="89"/>
      <c r="BD1515" s="89"/>
      <c r="BE1515" s="89"/>
      <c r="BF1515" s="89"/>
      <c r="BG1515" s="89"/>
      <c r="BH1515" s="89"/>
      <c r="BI1515" s="89"/>
      <c r="BJ1515" s="89"/>
    </row>
    <row r="1516" spans="1:62" ht="12.75" x14ac:dyDescent="0.2">
      <c r="A1516" s="89"/>
      <c r="B1516" s="89"/>
      <c r="C1516" s="89"/>
      <c r="D1516" s="89"/>
      <c r="E1516" s="89"/>
      <c r="F1516" s="89"/>
      <c r="G1516" s="89"/>
      <c r="H1516" s="89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  <c r="S1516" s="89"/>
      <c r="T1516" s="89"/>
      <c r="U1516" s="89"/>
      <c r="V1516" s="89"/>
      <c r="W1516" s="89"/>
      <c r="X1516" s="8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  <c r="AM1516" s="89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</row>
    <row r="1517" spans="1:62" ht="12.75" x14ac:dyDescent="0.2">
      <c r="A1517" s="89"/>
      <c r="B1517" s="89"/>
      <c r="C1517" s="89"/>
      <c r="D1517" s="89"/>
      <c r="E1517" s="89"/>
      <c r="F1517" s="89"/>
      <c r="G1517" s="89"/>
      <c r="H1517" s="89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  <c r="T1517" s="89"/>
      <c r="U1517" s="89"/>
      <c r="V1517" s="89"/>
      <c r="W1517" s="89"/>
      <c r="X1517" s="89"/>
      <c r="Y1517" s="89"/>
      <c r="Z1517" s="89"/>
      <c r="AA1517" s="89"/>
      <c r="AB1517" s="89"/>
      <c r="AC1517" s="89"/>
      <c r="AD1517" s="89"/>
      <c r="AE1517" s="89"/>
      <c r="AF1517" s="89"/>
      <c r="AG1517" s="89"/>
      <c r="AH1517" s="89"/>
      <c r="AI1517" s="89"/>
      <c r="AJ1517" s="89"/>
      <c r="AK1517" s="89"/>
      <c r="AL1517" s="89"/>
      <c r="AM1517" s="89"/>
      <c r="AN1517" s="89"/>
      <c r="AO1517" s="89"/>
      <c r="AP1517" s="89"/>
      <c r="AQ1517" s="89"/>
      <c r="AR1517" s="89"/>
      <c r="AS1517" s="89"/>
      <c r="AT1517" s="89"/>
      <c r="AU1517" s="89"/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</row>
    <row r="1518" spans="1:62" ht="12.75" x14ac:dyDescent="0.2">
      <c r="A1518" s="89"/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  <c r="S1518" s="89"/>
      <c r="T1518" s="89"/>
      <c r="U1518" s="89"/>
      <c r="V1518" s="89"/>
      <c r="W1518" s="89"/>
      <c r="X1518" s="89"/>
      <c r="Y1518" s="89"/>
      <c r="Z1518" s="89"/>
      <c r="AA1518" s="89"/>
      <c r="AB1518" s="89"/>
      <c r="AC1518" s="89"/>
      <c r="AD1518" s="89"/>
      <c r="AE1518" s="89"/>
      <c r="AF1518" s="89"/>
      <c r="AG1518" s="89"/>
      <c r="AH1518" s="89"/>
      <c r="AI1518" s="89"/>
      <c r="AJ1518" s="89"/>
      <c r="AK1518" s="89"/>
      <c r="AL1518" s="89"/>
      <c r="AM1518" s="89"/>
      <c r="AN1518" s="89"/>
      <c r="AO1518" s="89"/>
      <c r="AP1518" s="89"/>
      <c r="AQ1518" s="89"/>
      <c r="AR1518" s="89"/>
      <c r="AS1518" s="89"/>
      <c r="AT1518" s="89"/>
      <c r="AU1518" s="89"/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</row>
    <row r="1519" spans="1:62" ht="12.75" x14ac:dyDescent="0.2">
      <c r="A1519" s="89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  <c r="M1519" s="89"/>
      <c r="N1519" s="89"/>
      <c r="O1519" s="89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89"/>
      <c r="AD1519" s="89"/>
      <c r="AE1519" s="89"/>
      <c r="AF1519" s="89"/>
      <c r="AG1519" s="89"/>
      <c r="AH1519" s="89"/>
      <c r="AI1519" s="89"/>
      <c r="AJ1519" s="89"/>
      <c r="AK1519" s="89"/>
      <c r="AL1519" s="89"/>
      <c r="AM1519" s="89"/>
      <c r="AN1519" s="89"/>
      <c r="AO1519" s="89"/>
      <c r="AP1519" s="89"/>
      <c r="AQ1519" s="89"/>
      <c r="AR1519" s="89"/>
      <c r="AS1519" s="89"/>
      <c r="AT1519" s="89"/>
      <c r="AU1519" s="89"/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89"/>
      <c r="BJ1519" s="89"/>
    </row>
    <row r="1520" spans="1:62" ht="12.75" x14ac:dyDescent="0.2">
      <c r="A1520" s="89"/>
      <c r="B1520" s="89"/>
      <c r="C1520" s="89"/>
      <c r="D1520" s="89"/>
      <c r="E1520" s="89"/>
      <c r="F1520" s="89"/>
      <c r="G1520" s="89"/>
      <c r="H1520" s="89"/>
      <c r="I1520" s="89"/>
      <c r="J1520" s="89"/>
      <c r="K1520" s="89"/>
      <c r="L1520" s="89"/>
      <c r="M1520" s="89"/>
      <c r="N1520" s="89"/>
      <c r="O1520" s="89"/>
      <c r="P1520" s="89"/>
      <c r="Q1520" s="89"/>
      <c r="R1520" s="89"/>
      <c r="S1520" s="89"/>
      <c r="T1520" s="89"/>
      <c r="U1520" s="89"/>
      <c r="V1520" s="89"/>
      <c r="W1520" s="89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  <c r="AM1520" s="89"/>
      <c r="AN1520" s="89"/>
      <c r="AO1520" s="89"/>
      <c r="AP1520" s="89"/>
      <c r="AQ1520" s="89"/>
      <c r="AR1520" s="89"/>
      <c r="AS1520" s="89"/>
      <c r="AT1520" s="89"/>
      <c r="AU1520" s="89"/>
      <c r="AV1520" s="89"/>
      <c r="AW1520" s="89"/>
      <c r="AX1520" s="89"/>
      <c r="AY1520" s="89"/>
      <c r="AZ1520" s="89"/>
      <c r="BA1520" s="89"/>
      <c r="BB1520" s="89"/>
      <c r="BC1520" s="89"/>
      <c r="BD1520" s="89"/>
      <c r="BE1520" s="89"/>
      <c r="BF1520" s="89"/>
      <c r="BG1520" s="89"/>
      <c r="BH1520" s="89"/>
      <c r="BI1520" s="89"/>
      <c r="BJ1520" s="89"/>
    </row>
    <row r="1521" spans="1:62" ht="12.75" x14ac:dyDescent="0.2">
      <c r="A1521" s="89"/>
      <c r="B1521" s="89"/>
      <c r="C1521" s="89"/>
      <c r="D1521" s="89"/>
      <c r="E1521" s="89"/>
      <c r="F1521" s="89"/>
      <c r="G1521" s="89"/>
      <c r="H1521" s="89"/>
      <c r="I1521" s="89"/>
      <c r="J1521" s="89"/>
      <c r="K1521" s="89"/>
      <c r="L1521" s="89"/>
      <c r="M1521" s="89"/>
      <c r="N1521" s="89"/>
      <c r="O1521" s="89"/>
      <c r="P1521" s="89"/>
      <c r="Q1521" s="89"/>
      <c r="R1521" s="89"/>
      <c r="S1521" s="89"/>
      <c r="T1521" s="89"/>
      <c r="U1521" s="89"/>
      <c r="V1521" s="89"/>
      <c r="W1521" s="89"/>
      <c r="X1521" s="89"/>
      <c r="Y1521" s="89"/>
      <c r="Z1521" s="89"/>
      <c r="AA1521" s="89"/>
      <c r="AB1521" s="89"/>
      <c r="AC1521" s="89"/>
      <c r="AD1521" s="89"/>
      <c r="AE1521" s="89"/>
      <c r="AF1521" s="89"/>
      <c r="AG1521" s="89"/>
      <c r="AH1521" s="89"/>
      <c r="AI1521" s="89"/>
      <c r="AJ1521" s="89"/>
      <c r="AK1521" s="89"/>
      <c r="AL1521" s="89"/>
      <c r="AM1521" s="89"/>
      <c r="AN1521" s="89"/>
      <c r="AO1521" s="89"/>
      <c r="AP1521" s="89"/>
      <c r="AQ1521" s="89"/>
      <c r="AR1521" s="89"/>
      <c r="AS1521" s="89"/>
      <c r="AT1521" s="89"/>
      <c r="AU1521" s="89"/>
      <c r="AV1521" s="89"/>
      <c r="AW1521" s="89"/>
      <c r="AX1521" s="89"/>
      <c r="AY1521" s="89"/>
      <c r="AZ1521" s="89"/>
      <c r="BA1521" s="89"/>
      <c r="BB1521" s="89"/>
      <c r="BC1521" s="89"/>
      <c r="BD1521" s="89"/>
      <c r="BE1521" s="89"/>
      <c r="BF1521" s="89"/>
      <c r="BG1521" s="89"/>
      <c r="BH1521" s="89"/>
      <c r="BI1521" s="89"/>
      <c r="BJ1521" s="89"/>
    </row>
    <row r="1522" spans="1:62" ht="12.75" x14ac:dyDescent="0.2">
      <c r="A1522" s="89"/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  <c r="L1522" s="89"/>
      <c r="M1522" s="89"/>
      <c r="N1522" s="89"/>
      <c r="O1522" s="89"/>
      <c r="P1522" s="89"/>
      <c r="Q1522" s="89"/>
      <c r="R1522" s="89"/>
      <c r="S1522" s="89"/>
      <c r="T1522" s="89"/>
      <c r="U1522" s="89"/>
      <c r="V1522" s="89"/>
      <c r="W1522" s="89"/>
      <c r="X1522" s="89"/>
      <c r="Y1522" s="89"/>
      <c r="Z1522" s="89"/>
      <c r="AA1522" s="89"/>
      <c r="AB1522" s="89"/>
      <c r="AC1522" s="89"/>
      <c r="AD1522" s="89"/>
      <c r="AE1522" s="89"/>
      <c r="AF1522" s="89"/>
      <c r="AG1522" s="89"/>
      <c r="AH1522" s="89"/>
      <c r="AI1522" s="89"/>
      <c r="AJ1522" s="89"/>
      <c r="AK1522" s="89"/>
      <c r="AL1522" s="89"/>
      <c r="AM1522" s="89"/>
      <c r="AN1522" s="89"/>
      <c r="AO1522" s="89"/>
      <c r="AP1522" s="89"/>
      <c r="AQ1522" s="89"/>
      <c r="AR1522" s="89"/>
      <c r="AS1522" s="89"/>
      <c r="AT1522" s="89"/>
      <c r="AU1522" s="89"/>
      <c r="AV1522" s="89"/>
      <c r="AW1522" s="89"/>
      <c r="AX1522" s="89"/>
      <c r="AY1522" s="89"/>
      <c r="AZ1522" s="89"/>
      <c r="BA1522" s="89"/>
      <c r="BB1522" s="89"/>
      <c r="BC1522" s="89"/>
      <c r="BD1522" s="89"/>
      <c r="BE1522" s="89"/>
      <c r="BF1522" s="89"/>
      <c r="BG1522" s="89"/>
      <c r="BH1522" s="89"/>
      <c r="BI1522" s="89"/>
      <c r="BJ1522" s="89"/>
    </row>
    <row r="1523" spans="1:62" ht="12.75" x14ac:dyDescent="0.2">
      <c r="A1523" s="89"/>
      <c r="B1523" s="89"/>
      <c r="C1523" s="89"/>
      <c r="D1523" s="89"/>
      <c r="E1523" s="89"/>
      <c r="F1523" s="89"/>
      <c r="G1523" s="89"/>
      <c r="H1523" s="89"/>
      <c r="I1523" s="89"/>
      <c r="J1523" s="89"/>
      <c r="K1523" s="89"/>
      <c r="L1523" s="89"/>
      <c r="M1523" s="89"/>
      <c r="N1523" s="89"/>
      <c r="O1523" s="89"/>
      <c r="P1523" s="89"/>
      <c r="Q1523" s="89"/>
      <c r="R1523" s="89"/>
      <c r="S1523" s="89"/>
      <c r="T1523" s="89"/>
      <c r="U1523" s="89"/>
      <c r="V1523" s="89"/>
      <c r="W1523" s="89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  <c r="AM1523" s="89"/>
      <c r="AN1523" s="89"/>
      <c r="AO1523" s="89"/>
      <c r="AP1523" s="89"/>
      <c r="AQ1523" s="89"/>
      <c r="AR1523" s="89"/>
      <c r="AS1523" s="89"/>
      <c r="AT1523" s="89"/>
      <c r="AU1523" s="89"/>
      <c r="AV1523" s="89"/>
      <c r="AW1523" s="89"/>
      <c r="AX1523" s="89"/>
      <c r="AY1523" s="89"/>
      <c r="AZ1523" s="89"/>
      <c r="BA1523" s="89"/>
      <c r="BB1523" s="89"/>
      <c r="BC1523" s="89"/>
      <c r="BD1523" s="89"/>
      <c r="BE1523" s="89"/>
      <c r="BF1523" s="89"/>
      <c r="BG1523" s="89"/>
      <c r="BH1523" s="89"/>
      <c r="BI1523" s="89"/>
      <c r="BJ1523" s="89"/>
    </row>
    <row r="1524" spans="1:62" ht="12.75" x14ac:dyDescent="0.2">
      <c r="A1524" s="89"/>
      <c r="B1524" s="89"/>
      <c r="C1524" s="89"/>
      <c r="D1524" s="89"/>
      <c r="E1524" s="89"/>
      <c r="F1524" s="89"/>
      <c r="G1524" s="89"/>
      <c r="H1524" s="89"/>
      <c r="I1524" s="89"/>
      <c r="J1524" s="89"/>
      <c r="K1524" s="89"/>
      <c r="L1524" s="89"/>
      <c r="M1524" s="89"/>
      <c r="N1524" s="89"/>
      <c r="O1524" s="89"/>
      <c r="P1524" s="89"/>
      <c r="Q1524" s="89"/>
      <c r="R1524" s="89"/>
      <c r="S1524" s="89"/>
      <c r="T1524" s="89"/>
      <c r="U1524" s="89"/>
      <c r="V1524" s="89"/>
      <c r="W1524" s="89"/>
      <c r="X1524" s="89"/>
      <c r="Y1524" s="89"/>
      <c r="Z1524" s="89"/>
      <c r="AA1524" s="89"/>
      <c r="AB1524" s="89"/>
      <c r="AC1524" s="89"/>
      <c r="AD1524" s="89"/>
      <c r="AE1524" s="89"/>
      <c r="AF1524" s="89"/>
      <c r="AG1524" s="89"/>
      <c r="AH1524" s="89"/>
      <c r="AI1524" s="89"/>
      <c r="AJ1524" s="89"/>
      <c r="AK1524" s="89"/>
      <c r="AL1524" s="89"/>
      <c r="AM1524" s="89"/>
      <c r="AN1524" s="89"/>
      <c r="AO1524" s="89"/>
      <c r="AP1524" s="89"/>
      <c r="AQ1524" s="89"/>
      <c r="AR1524" s="89"/>
      <c r="AS1524" s="89"/>
      <c r="AT1524" s="89"/>
      <c r="AU1524" s="89"/>
      <c r="AV1524" s="89"/>
      <c r="AW1524" s="89"/>
      <c r="AX1524" s="89"/>
      <c r="AY1524" s="89"/>
      <c r="AZ1524" s="89"/>
      <c r="BA1524" s="89"/>
      <c r="BB1524" s="89"/>
      <c r="BC1524" s="89"/>
      <c r="BD1524" s="89"/>
      <c r="BE1524" s="89"/>
      <c r="BF1524" s="89"/>
      <c r="BG1524" s="89"/>
      <c r="BH1524" s="89"/>
      <c r="BI1524" s="89"/>
      <c r="BJ1524" s="89"/>
    </row>
    <row r="1525" spans="1:62" ht="12.75" x14ac:dyDescent="0.2">
      <c r="A1525" s="89"/>
      <c r="B1525" s="89"/>
      <c r="C1525" s="89"/>
      <c r="D1525" s="89"/>
      <c r="E1525" s="89"/>
      <c r="F1525" s="89"/>
      <c r="G1525" s="89"/>
      <c r="H1525" s="89"/>
      <c r="I1525" s="89"/>
      <c r="J1525" s="89"/>
      <c r="K1525" s="89"/>
      <c r="L1525" s="89"/>
      <c r="M1525" s="89"/>
      <c r="N1525" s="89"/>
      <c r="O1525" s="89"/>
      <c r="P1525" s="89"/>
      <c r="Q1525" s="89"/>
      <c r="R1525" s="89"/>
      <c r="S1525" s="89"/>
      <c r="T1525" s="89"/>
      <c r="U1525" s="89"/>
      <c r="V1525" s="89"/>
      <c r="W1525" s="89"/>
      <c r="X1525" s="89"/>
      <c r="Y1525" s="89"/>
      <c r="Z1525" s="89"/>
      <c r="AA1525" s="89"/>
      <c r="AB1525" s="89"/>
      <c r="AC1525" s="89"/>
      <c r="AD1525" s="89"/>
      <c r="AE1525" s="89"/>
      <c r="AF1525" s="89"/>
      <c r="AG1525" s="89"/>
      <c r="AH1525" s="89"/>
      <c r="AI1525" s="89"/>
      <c r="AJ1525" s="89"/>
      <c r="AK1525" s="89"/>
      <c r="AL1525" s="89"/>
      <c r="AM1525" s="89"/>
      <c r="AN1525" s="89"/>
      <c r="AO1525" s="89"/>
      <c r="AP1525" s="89"/>
      <c r="AQ1525" s="89"/>
      <c r="AR1525" s="89"/>
      <c r="AS1525" s="89"/>
      <c r="AT1525" s="89"/>
      <c r="AU1525" s="89"/>
      <c r="AV1525" s="89"/>
      <c r="AW1525" s="89"/>
      <c r="AX1525" s="89"/>
      <c r="AY1525" s="89"/>
      <c r="AZ1525" s="89"/>
      <c r="BA1525" s="89"/>
      <c r="BB1525" s="89"/>
      <c r="BC1525" s="89"/>
      <c r="BD1525" s="89"/>
      <c r="BE1525" s="89"/>
      <c r="BF1525" s="89"/>
      <c r="BG1525" s="89"/>
      <c r="BH1525" s="89"/>
      <c r="BI1525" s="89"/>
      <c r="BJ1525" s="89"/>
    </row>
    <row r="1526" spans="1:62" ht="12.75" x14ac:dyDescent="0.2">
      <c r="A1526" s="89"/>
      <c r="B1526" s="89"/>
      <c r="C1526" s="89"/>
      <c r="D1526" s="89"/>
      <c r="E1526" s="89"/>
      <c r="F1526" s="89"/>
      <c r="G1526" s="89"/>
      <c r="H1526" s="89"/>
      <c r="I1526" s="89"/>
      <c r="J1526" s="89"/>
      <c r="K1526" s="89"/>
      <c r="L1526" s="89"/>
      <c r="M1526" s="89"/>
      <c r="N1526" s="89"/>
      <c r="O1526" s="89"/>
      <c r="P1526" s="89"/>
      <c r="Q1526" s="89"/>
      <c r="R1526" s="89"/>
      <c r="S1526" s="89"/>
      <c r="T1526" s="89"/>
      <c r="U1526" s="89"/>
      <c r="V1526" s="89"/>
      <c r="W1526" s="89"/>
      <c r="X1526" s="8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  <c r="AM1526" s="89"/>
      <c r="AN1526" s="89"/>
      <c r="AO1526" s="89"/>
      <c r="AP1526" s="89"/>
      <c r="AQ1526" s="89"/>
      <c r="AR1526" s="89"/>
      <c r="AS1526" s="89"/>
      <c r="AT1526" s="89"/>
      <c r="AU1526" s="89"/>
      <c r="AV1526" s="89"/>
      <c r="AW1526" s="89"/>
      <c r="AX1526" s="89"/>
      <c r="AY1526" s="89"/>
      <c r="AZ1526" s="89"/>
      <c r="BA1526" s="89"/>
      <c r="BB1526" s="89"/>
      <c r="BC1526" s="89"/>
      <c r="BD1526" s="89"/>
      <c r="BE1526" s="89"/>
      <c r="BF1526" s="89"/>
      <c r="BG1526" s="89"/>
      <c r="BH1526" s="89"/>
      <c r="BI1526" s="89"/>
      <c r="BJ1526" s="89"/>
    </row>
    <row r="1527" spans="1:62" ht="12.75" x14ac:dyDescent="0.2">
      <c r="A1527" s="89"/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  <c r="S1527" s="89"/>
      <c r="T1527" s="89"/>
      <c r="U1527" s="89"/>
      <c r="V1527" s="89"/>
      <c r="W1527" s="89"/>
      <c r="X1527" s="89"/>
      <c r="Y1527" s="89"/>
      <c r="Z1527" s="89"/>
      <c r="AA1527" s="89"/>
      <c r="AB1527" s="89"/>
      <c r="AC1527" s="89"/>
      <c r="AD1527" s="89"/>
      <c r="AE1527" s="89"/>
      <c r="AF1527" s="89"/>
      <c r="AG1527" s="89"/>
      <c r="AH1527" s="89"/>
      <c r="AI1527" s="89"/>
      <c r="AJ1527" s="89"/>
      <c r="AK1527" s="89"/>
      <c r="AL1527" s="89"/>
      <c r="AM1527" s="89"/>
      <c r="AN1527" s="89"/>
      <c r="AO1527" s="89"/>
      <c r="AP1527" s="89"/>
      <c r="AQ1527" s="89"/>
      <c r="AR1527" s="89"/>
      <c r="AS1527" s="89"/>
      <c r="AT1527" s="89"/>
      <c r="AU1527" s="89"/>
      <c r="AV1527" s="89"/>
      <c r="AW1527" s="89"/>
      <c r="AX1527" s="89"/>
      <c r="AY1527" s="89"/>
      <c r="AZ1527" s="89"/>
      <c r="BA1527" s="89"/>
      <c r="BB1527" s="89"/>
      <c r="BC1527" s="89"/>
      <c r="BD1527" s="89"/>
      <c r="BE1527" s="89"/>
      <c r="BF1527" s="89"/>
      <c r="BG1527" s="89"/>
      <c r="BH1527" s="89"/>
      <c r="BI1527" s="89"/>
      <c r="BJ1527" s="89"/>
    </row>
    <row r="1528" spans="1:62" ht="12.75" x14ac:dyDescent="0.2">
      <c r="A1528" s="89"/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  <c r="S1528" s="89"/>
      <c r="T1528" s="89"/>
      <c r="U1528" s="89"/>
      <c r="V1528" s="89"/>
      <c r="W1528" s="89"/>
      <c r="X1528" s="89"/>
      <c r="Y1528" s="89"/>
      <c r="Z1528" s="89"/>
      <c r="AA1528" s="89"/>
      <c r="AB1528" s="89"/>
      <c r="AC1528" s="89"/>
      <c r="AD1528" s="89"/>
      <c r="AE1528" s="89"/>
      <c r="AF1528" s="89"/>
      <c r="AG1528" s="89"/>
      <c r="AH1528" s="89"/>
      <c r="AI1528" s="89"/>
      <c r="AJ1528" s="89"/>
      <c r="AK1528" s="89"/>
      <c r="AL1528" s="89"/>
      <c r="AM1528" s="89"/>
      <c r="AN1528" s="89"/>
      <c r="AO1528" s="89"/>
      <c r="AP1528" s="89"/>
      <c r="AQ1528" s="89"/>
      <c r="AR1528" s="89"/>
      <c r="AS1528" s="89"/>
      <c r="AT1528" s="89"/>
      <c r="AU1528" s="89"/>
      <c r="AV1528" s="89"/>
      <c r="AW1528" s="89"/>
      <c r="AX1528" s="89"/>
      <c r="AY1528" s="89"/>
      <c r="AZ1528" s="89"/>
      <c r="BA1528" s="89"/>
      <c r="BB1528" s="89"/>
      <c r="BC1528" s="89"/>
      <c r="BD1528" s="89"/>
      <c r="BE1528" s="89"/>
      <c r="BF1528" s="89"/>
      <c r="BG1528" s="89"/>
      <c r="BH1528" s="89"/>
      <c r="BI1528" s="89"/>
      <c r="BJ1528" s="89"/>
    </row>
    <row r="1529" spans="1:62" ht="12.75" x14ac:dyDescent="0.2">
      <c r="A1529" s="89"/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  <c r="T1529" s="89"/>
      <c r="U1529" s="89"/>
      <c r="V1529" s="89"/>
      <c r="W1529" s="89"/>
      <c r="X1529" s="89"/>
      <c r="Y1529" s="89"/>
      <c r="Z1529" s="89"/>
      <c r="AA1529" s="89"/>
      <c r="AB1529" s="89"/>
      <c r="AC1529" s="89"/>
      <c r="AD1529" s="89"/>
      <c r="AE1529" s="89"/>
      <c r="AF1529" s="89"/>
      <c r="AG1529" s="89"/>
      <c r="AH1529" s="89"/>
      <c r="AI1529" s="89"/>
      <c r="AJ1529" s="89"/>
      <c r="AK1529" s="89"/>
      <c r="AL1529" s="89"/>
      <c r="AM1529" s="89"/>
      <c r="AN1529" s="89"/>
      <c r="AO1529" s="89"/>
      <c r="AP1529" s="89"/>
      <c r="AQ1529" s="89"/>
      <c r="AR1529" s="89"/>
      <c r="AS1529" s="89"/>
      <c r="AT1529" s="89"/>
      <c r="AU1529" s="89"/>
      <c r="AV1529" s="89"/>
      <c r="AW1529" s="89"/>
      <c r="AX1529" s="89"/>
      <c r="AY1529" s="89"/>
      <c r="AZ1529" s="89"/>
      <c r="BA1529" s="89"/>
      <c r="BB1529" s="89"/>
      <c r="BC1529" s="89"/>
      <c r="BD1529" s="89"/>
      <c r="BE1529" s="89"/>
      <c r="BF1529" s="89"/>
      <c r="BG1529" s="89"/>
      <c r="BH1529" s="89"/>
      <c r="BI1529" s="89"/>
      <c r="BJ1529" s="89"/>
    </row>
    <row r="1530" spans="1:62" ht="12.75" x14ac:dyDescent="0.2">
      <c r="A1530" s="89"/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  <c r="S1530" s="89"/>
      <c r="T1530" s="89"/>
      <c r="U1530" s="89"/>
      <c r="V1530" s="89"/>
      <c r="W1530" s="89"/>
      <c r="X1530" s="89"/>
      <c r="Y1530" s="89"/>
      <c r="Z1530" s="89"/>
      <c r="AA1530" s="89"/>
      <c r="AB1530" s="89"/>
      <c r="AC1530" s="89"/>
      <c r="AD1530" s="89"/>
      <c r="AE1530" s="89"/>
      <c r="AF1530" s="89"/>
      <c r="AG1530" s="89"/>
      <c r="AH1530" s="89"/>
      <c r="AI1530" s="89"/>
      <c r="AJ1530" s="89"/>
      <c r="AK1530" s="89"/>
      <c r="AL1530" s="89"/>
      <c r="AM1530" s="89"/>
      <c r="AN1530" s="89"/>
      <c r="AO1530" s="89"/>
      <c r="AP1530" s="89"/>
      <c r="AQ1530" s="89"/>
      <c r="AR1530" s="89"/>
      <c r="AS1530" s="89"/>
      <c r="AT1530" s="89"/>
      <c r="AU1530" s="89"/>
      <c r="AV1530" s="89"/>
      <c r="AW1530" s="89"/>
      <c r="AX1530" s="89"/>
      <c r="AY1530" s="89"/>
      <c r="AZ1530" s="89"/>
      <c r="BA1530" s="89"/>
      <c r="BB1530" s="89"/>
      <c r="BC1530" s="89"/>
      <c r="BD1530" s="89"/>
      <c r="BE1530" s="89"/>
      <c r="BF1530" s="89"/>
      <c r="BG1530" s="89"/>
      <c r="BH1530" s="89"/>
      <c r="BI1530" s="89"/>
      <c r="BJ1530" s="89"/>
    </row>
    <row r="1531" spans="1:62" ht="12.75" x14ac:dyDescent="0.2">
      <c r="A1531" s="89"/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  <c r="S1531" s="89"/>
      <c r="T1531" s="89"/>
      <c r="U1531" s="89"/>
      <c r="V1531" s="89"/>
      <c r="W1531" s="89"/>
      <c r="X1531" s="89"/>
      <c r="Y1531" s="89"/>
      <c r="Z1531" s="89"/>
      <c r="AA1531" s="89"/>
      <c r="AB1531" s="89"/>
      <c r="AC1531" s="89"/>
      <c r="AD1531" s="89"/>
      <c r="AE1531" s="89"/>
      <c r="AF1531" s="89"/>
      <c r="AG1531" s="89"/>
      <c r="AH1531" s="89"/>
      <c r="AI1531" s="89"/>
      <c r="AJ1531" s="89"/>
      <c r="AK1531" s="89"/>
      <c r="AL1531" s="89"/>
      <c r="AM1531" s="89"/>
      <c r="AN1531" s="89"/>
      <c r="AO1531" s="89"/>
      <c r="AP1531" s="89"/>
      <c r="AQ1531" s="89"/>
      <c r="AR1531" s="89"/>
      <c r="AS1531" s="89"/>
      <c r="AT1531" s="89"/>
      <c r="AU1531" s="89"/>
      <c r="AV1531" s="89"/>
      <c r="AW1531" s="89"/>
      <c r="AX1531" s="89"/>
      <c r="AY1531" s="89"/>
      <c r="AZ1531" s="89"/>
      <c r="BA1531" s="89"/>
      <c r="BB1531" s="89"/>
      <c r="BC1531" s="89"/>
      <c r="BD1531" s="89"/>
      <c r="BE1531" s="89"/>
      <c r="BF1531" s="89"/>
      <c r="BG1531" s="89"/>
      <c r="BH1531" s="89"/>
      <c r="BI1531" s="89"/>
      <c r="BJ1531" s="89"/>
    </row>
    <row r="1532" spans="1:62" ht="12.75" x14ac:dyDescent="0.2">
      <c r="A1532" s="89"/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89"/>
      <c r="AL1532" s="89"/>
      <c r="AM1532" s="89"/>
      <c r="AN1532" s="89"/>
      <c r="AO1532" s="89"/>
      <c r="AP1532" s="89"/>
      <c r="AQ1532" s="89"/>
      <c r="AR1532" s="89"/>
      <c r="AS1532" s="89"/>
      <c r="AT1532" s="89"/>
      <c r="AU1532" s="89"/>
      <c r="AV1532" s="89"/>
      <c r="AW1532" s="89"/>
      <c r="AX1532" s="89"/>
      <c r="AY1532" s="89"/>
      <c r="AZ1532" s="89"/>
      <c r="BA1532" s="89"/>
      <c r="BB1532" s="89"/>
      <c r="BC1532" s="89"/>
      <c r="BD1532" s="89"/>
      <c r="BE1532" s="89"/>
      <c r="BF1532" s="89"/>
      <c r="BG1532" s="89"/>
      <c r="BH1532" s="89"/>
      <c r="BI1532" s="89"/>
      <c r="BJ1532" s="89"/>
    </row>
    <row r="1533" spans="1:62" ht="12.75" x14ac:dyDescent="0.2">
      <c r="A1533" s="89"/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  <c r="T1533" s="89"/>
      <c r="U1533" s="89"/>
      <c r="V1533" s="89"/>
      <c r="W1533" s="89"/>
      <c r="X1533" s="89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89"/>
      <c r="AL1533" s="89"/>
      <c r="AM1533" s="89"/>
      <c r="AN1533" s="89"/>
      <c r="AO1533" s="89"/>
      <c r="AP1533" s="89"/>
      <c r="AQ1533" s="89"/>
      <c r="AR1533" s="89"/>
      <c r="AS1533" s="89"/>
      <c r="AT1533" s="89"/>
      <c r="AU1533" s="89"/>
      <c r="AV1533" s="89"/>
      <c r="AW1533" s="89"/>
      <c r="AX1533" s="89"/>
      <c r="AY1533" s="89"/>
      <c r="AZ1533" s="89"/>
      <c r="BA1533" s="89"/>
      <c r="BB1533" s="89"/>
      <c r="BC1533" s="89"/>
      <c r="BD1533" s="89"/>
      <c r="BE1533" s="89"/>
      <c r="BF1533" s="89"/>
      <c r="BG1533" s="89"/>
      <c r="BH1533" s="89"/>
      <c r="BI1533" s="89"/>
      <c r="BJ1533" s="89"/>
    </row>
    <row r="1534" spans="1:62" ht="12.75" x14ac:dyDescent="0.2">
      <c r="A1534" s="89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  <c r="S1534" s="89"/>
      <c r="T1534" s="89"/>
      <c r="U1534" s="89"/>
      <c r="V1534" s="89"/>
      <c r="W1534" s="89"/>
      <c r="X1534" s="89"/>
      <c r="Y1534" s="89"/>
      <c r="Z1534" s="89"/>
      <c r="AA1534" s="89"/>
      <c r="AB1534" s="89"/>
      <c r="AC1534" s="89"/>
      <c r="AD1534" s="89"/>
      <c r="AE1534" s="89"/>
      <c r="AF1534" s="89"/>
      <c r="AG1534" s="89"/>
      <c r="AH1534" s="89"/>
      <c r="AI1534" s="89"/>
      <c r="AJ1534" s="89"/>
      <c r="AK1534" s="89"/>
      <c r="AL1534" s="89"/>
      <c r="AM1534" s="89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89"/>
      <c r="AX1534" s="89"/>
      <c r="AY1534" s="89"/>
      <c r="AZ1534" s="89"/>
      <c r="BA1534" s="89"/>
      <c r="BB1534" s="89"/>
      <c r="BC1534" s="89"/>
      <c r="BD1534" s="89"/>
      <c r="BE1534" s="89"/>
      <c r="BF1534" s="89"/>
      <c r="BG1534" s="89"/>
      <c r="BH1534" s="89"/>
      <c r="BI1534" s="89"/>
      <c r="BJ1534" s="89"/>
    </row>
    <row r="1535" spans="1:62" ht="12.75" x14ac:dyDescent="0.2">
      <c r="A1535" s="89"/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  <c r="T1535" s="89"/>
      <c r="U1535" s="89"/>
      <c r="V1535" s="89"/>
      <c r="W1535" s="89"/>
      <c r="X1535" s="89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  <c r="AM1535" s="89"/>
      <c r="AN1535" s="89"/>
      <c r="AO1535" s="89"/>
      <c r="AP1535" s="89"/>
      <c r="AQ1535" s="89"/>
      <c r="AR1535" s="89"/>
      <c r="AS1535" s="89"/>
      <c r="AT1535" s="89"/>
      <c r="AU1535" s="89"/>
      <c r="AV1535" s="89"/>
      <c r="AW1535" s="89"/>
      <c r="AX1535" s="89"/>
      <c r="AY1535" s="89"/>
      <c r="AZ1535" s="89"/>
      <c r="BA1535" s="89"/>
      <c r="BB1535" s="89"/>
      <c r="BC1535" s="89"/>
      <c r="BD1535" s="89"/>
      <c r="BE1535" s="89"/>
      <c r="BF1535" s="89"/>
      <c r="BG1535" s="89"/>
      <c r="BH1535" s="89"/>
      <c r="BI1535" s="89"/>
      <c r="BJ1535" s="89"/>
    </row>
    <row r="1536" spans="1:62" ht="12.75" x14ac:dyDescent="0.2">
      <c r="A1536" s="89"/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  <c r="S1536" s="89"/>
      <c r="T1536" s="89"/>
      <c r="U1536" s="89"/>
      <c r="V1536" s="89"/>
      <c r="W1536" s="89"/>
      <c r="X1536" s="89"/>
      <c r="Y1536" s="89"/>
      <c r="Z1536" s="89"/>
      <c r="AA1536" s="89"/>
      <c r="AB1536" s="89"/>
      <c r="AC1536" s="89"/>
      <c r="AD1536" s="89"/>
      <c r="AE1536" s="89"/>
      <c r="AF1536" s="89"/>
      <c r="AG1536" s="89"/>
      <c r="AH1536" s="89"/>
      <c r="AI1536" s="89"/>
      <c r="AJ1536" s="89"/>
      <c r="AK1536" s="89"/>
      <c r="AL1536" s="89"/>
      <c r="AM1536" s="89"/>
      <c r="AN1536" s="89"/>
      <c r="AO1536" s="89"/>
      <c r="AP1536" s="89"/>
      <c r="AQ1536" s="89"/>
      <c r="AR1536" s="89"/>
      <c r="AS1536" s="89"/>
      <c r="AT1536" s="89"/>
      <c r="AU1536" s="89"/>
      <c r="AV1536" s="89"/>
      <c r="AW1536" s="89"/>
      <c r="AX1536" s="89"/>
      <c r="AY1536" s="89"/>
      <c r="AZ1536" s="89"/>
      <c r="BA1536" s="89"/>
      <c r="BB1536" s="89"/>
      <c r="BC1536" s="89"/>
      <c r="BD1536" s="89"/>
      <c r="BE1536" s="89"/>
      <c r="BF1536" s="89"/>
      <c r="BG1536" s="89"/>
      <c r="BH1536" s="89"/>
      <c r="BI1536" s="89"/>
      <c r="BJ1536" s="89"/>
    </row>
    <row r="1537" spans="1:62" ht="12.75" x14ac:dyDescent="0.2">
      <c r="A1537" s="89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  <c r="S1537" s="89"/>
      <c r="T1537" s="89"/>
      <c r="U1537" s="89"/>
      <c r="V1537" s="89"/>
      <c r="W1537" s="89"/>
      <c r="X1537" s="89"/>
      <c r="Y1537" s="89"/>
      <c r="Z1537" s="89"/>
      <c r="AA1537" s="89"/>
      <c r="AB1537" s="89"/>
      <c r="AC1537" s="89"/>
      <c r="AD1537" s="89"/>
      <c r="AE1537" s="89"/>
      <c r="AF1537" s="89"/>
      <c r="AG1537" s="89"/>
      <c r="AH1537" s="89"/>
      <c r="AI1537" s="89"/>
      <c r="AJ1537" s="89"/>
      <c r="AK1537" s="89"/>
      <c r="AL1537" s="89"/>
      <c r="AM1537" s="89"/>
      <c r="AN1537" s="89"/>
      <c r="AO1537" s="89"/>
      <c r="AP1537" s="89"/>
      <c r="AQ1537" s="89"/>
      <c r="AR1537" s="89"/>
      <c r="AS1537" s="89"/>
      <c r="AT1537" s="89"/>
      <c r="AU1537" s="89"/>
      <c r="AV1537" s="89"/>
      <c r="AW1537" s="89"/>
      <c r="AX1537" s="89"/>
      <c r="AY1537" s="89"/>
      <c r="AZ1537" s="89"/>
      <c r="BA1537" s="89"/>
      <c r="BB1537" s="89"/>
      <c r="BC1537" s="89"/>
      <c r="BD1537" s="89"/>
      <c r="BE1537" s="89"/>
      <c r="BF1537" s="89"/>
      <c r="BG1537" s="89"/>
      <c r="BH1537" s="89"/>
      <c r="BI1537" s="89"/>
      <c r="BJ1537" s="89"/>
    </row>
    <row r="1538" spans="1:62" ht="12.75" x14ac:dyDescent="0.2">
      <c r="A1538" s="89"/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89"/>
      <c r="AP1538" s="89"/>
      <c r="AQ1538" s="89"/>
      <c r="AR1538" s="89"/>
      <c r="AS1538" s="89"/>
      <c r="AT1538" s="89"/>
      <c r="AU1538" s="89"/>
      <c r="AV1538" s="89"/>
      <c r="AW1538" s="89"/>
      <c r="AX1538" s="89"/>
      <c r="AY1538" s="89"/>
      <c r="AZ1538" s="89"/>
      <c r="BA1538" s="89"/>
      <c r="BB1538" s="89"/>
      <c r="BC1538" s="89"/>
      <c r="BD1538" s="89"/>
      <c r="BE1538" s="89"/>
      <c r="BF1538" s="89"/>
      <c r="BG1538" s="89"/>
      <c r="BH1538" s="89"/>
      <c r="BI1538" s="89"/>
      <c r="BJ1538" s="89"/>
    </row>
    <row r="1539" spans="1:62" ht="12.75" x14ac:dyDescent="0.2">
      <c r="A1539" s="89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  <c r="S1539" s="89"/>
      <c r="T1539" s="89"/>
      <c r="U1539" s="89"/>
      <c r="V1539" s="89"/>
      <c r="W1539" s="89"/>
      <c r="X1539" s="89"/>
      <c r="Y1539" s="89"/>
      <c r="Z1539" s="89"/>
      <c r="AA1539" s="89"/>
      <c r="AB1539" s="89"/>
      <c r="AC1539" s="89"/>
      <c r="AD1539" s="89"/>
      <c r="AE1539" s="89"/>
      <c r="AF1539" s="89"/>
      <c r="AG1539" s="89"/>
      <c r="AH1539" s="89"/>
      <c r="AI1539" s="89"/>
      <c r="AJ1539" s="89"/>
      <c r="AK1539" s="89"/>
      <c r="AL1539" s="89"/>
      <c r="AM1539" s="89"/>
      <c r="AN1539" s="89"/>
      <c r="AO1539" s="89"/>
      <c r="AP1539" s="89"/>
      <c r="AQ1539" s="89"/>
      <c r="AR1539" s="89"/>
      <c r="AS1539" s="89"/>
      <c r="AT1539" s="89"/>
      <c r="AU1539" s="89"/>
      <c r="AV1539" s="89"/>
      <c r="AW1539" s="89"/>
      <c r="AX1539" s="89"/>
      <c r="AY1539" s="89"/>
      <c r="AZ1539" s="89"/>
      <c r="BA1539" s="89"/>
      <c r="BB1539" s="89"/>
      <c r="BC1539" s="89"/>
      <c r="BD1539" s="89"/>
      <c r="BE1539" s="89"/>
      <c r="BF1539" s="89"/>
      <c r="BG1539" s="89"/>
      <c r="BH1539" s="89"/>
      <c r="BI1539" s="89"/>
      <c r="BJ1539" s="89"/>
    </row>
    <row r="1540" spans="1:62" ht="12.75" x14ac:dyDescent="0.2">
      <c r="A1540" s="89"/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  <c r="S1540" s="89"/>
      <c r="T1540" s="89"/>
      <c r="U1540" s="89"/>
      <c r="V1540" s="89"/>
      <c r="W1540" s="89"/>
      <c r="X1540" s="89"/>
      <c r="Y1540" s="89"/>
      <c r="Z1540" s="89"/>
      <c r="AA1540" s="89"/>
      <c r="AB1540" s="89"/>
      <c r="AC1540" s="89"/>
      <c r="AD1540" s="89"/>
      <c r="AE1540" s="89"/>
      <c r="AF1540" s="89"/>
      <c r="AG1540" s="89"/>
      <c r="AH1540" s="89"/>
      <c r="AI1540" s="89"/>
      <c r="AJ1540" s="89"/>
      <c r="AK1540" s="89"/>
      <c r="AL1540" s="89"/>
      <c r="AM1540" s="89"/>
      <c r="AN1540" s="89"/>
      <c r="AO1540" s="89"/>
      <c r="AP1540" s="89"/>
      <c r="AQ1540" s="89"/>
      <c r="AR1540" s="89"/>
      <c r="AS1540" s="89"/>
      <c r="AT1540" s="89"/>
      <c r="AU1540" s="89"/>
      <c r="AV1540" s="89"/>
      <c r="AW1540" s="89"/>
      <c r="AX1540" s="89"/>
      <c r="AY1540" s="89"/>
      <c r="AZ1540" s="89"/>
      <c r="BA1540" s="89"/>
      <c r="BB1540" s="89"/>
      <c r="BC1540" s="89"/>
      <c r="BD1540" s="89"/>
      <c r="BE1540" s="89"/>
      <c r="BF1540" s="89"/>
      <c r="BG1540" s="89"/>
      <c r="BH1540" s="89"/>
      <c r="BI1540" s="89"/>
      <c r="BJ1540" s="89"/>
    </row>
    <row r="1541" spans="1:62" ht="12.75" x14ac:dyDescent="0.2">
      <c r="A1541" s="89"/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  <c r="T1541" s="89"/>
      <c r="U1541" s="89"/>
      <c r="V1541" s="89"/>
      <c r="W1541" s="89"/>
      <c r="X1541" s="89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  <c r="AM1541" s="89"/>
      <c r="AN1541" s="89"/>
      <c r="AO1541" s="89"/>
      <c r="AP1541" s="89"/>
      <c r="AQ1541" s="89"/>
      <c r="AR1541" s="89"/>
      <c r="AS1541" s="89"/>
      <c r="AT1541" s="89"/>
      <c r="AU1541" s="89"/>
      <c r="AV1541" s="89"/>
      <c r="AW1541" s="89"/>
      <c r="AX1541" s="89"/>
      <c r="AY1541" s="89"/>
      <c r="AZ1541" s="89"/>
      <c r="BA1541" s="89"/>
      <c r="BB1541" s="89"/>
      <c r="BC1541" s="89"/>
      <c r="BD1541" s="89"/>
      <c r="BE1541" s="89"/>
      <c r="BF1541" s="89"/>
      <c r="BG1541" s="89"/>
      <c r="BH1541" s="89"/>
      <c r="BI1541" s="89"/>
      <c r="BJ1541" s="89"/>
    </row>
    <row r="1542" spans="1:62" ht="12.75" x14ac:dyDescent="0.2">
      <c r="A1542" s="89"/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  <c r="S1542" s="89"/>
      <c r="T1542" s="89"/>
      <c r="U1542" s="89"/>
      <c r="V1542" s="89"/>
      <c r="W1542" s="89"/>
      <c r="X1542" s="89"/>
      <c r="Y1542" s="89"/>
      <c r="Z1542" s="89"/>
      <c r="AA1542" s="89"/>
      <c r="AB1542" s="89"/>
      <c r="AC1542" s="89"/>
      <c r="AD1542" s="89"/>
      <c r="AE1542" s="89"/>
      <c r="AF1542" s="89"/>
      <c r="AG1542" s="89"/>
      <c r="AH1542" s="89"/>
      <c r="AI1542" s="89"/>
      <c r="AJ1542" s="89"/>
      <c r="AK1542" s="89"/>
      <c r="AL1542" s="89"/>
      <c r="AM1542" s="89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89"/>
      <c r="AX1542" s="89"/>
      <c r="AY1542" s="89"/>
      <c r="AZ1542" s="89"/>
      <c r="BA1542" s="89"/>
      <c r="BB1542" s="89"/>
      <c r="BC1542" s="89"/>
      <c r="BD1542" s="89"/>
      <c r="BE1542" s="89"/>
      <c r="BF1542" s="89"/>
      <c r="BG1542" s="89"/>
      <c r="BH1542" s="89"/>
      <c r="BI1542" s="89"/>
      <c r="BJ1542" s="89"/>
    </row>
    <row r="1543" spans="1:62" ht="12.75" x14ac:dyDescent="0.2">
      <c r="A1543" s="89"/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  <c r="T1543" s="89"/>
      <c r="U1543" s="89"/>
      <c r="V1543" s="89"/>
      <c r="W1543" s="89"/>
      <c r="X1543" s="89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  <c r="AM1543" s="89"/>
      <c r="AN1543" s="89"/>
      <c r="AO1543" s="89"/>
      <c r="AP1543" s="89"/>
      <c r="AQ1543" s="89"/>
      <c r="AR1543" s="89"/>
      <c r="AS1543" s="89"/>
      <c r="AT1543" s="89"/>
      <c r="AU1543" s="89"/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</row>
    <row r="1544" spans="1:62" ht="12.75" x14ac:dyDescent="0.2">
      <c r="A1544" s="89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89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89"/>
      <c r="AN1544" s="89"/>
      <c r="AO1544" s="89"/>
      <c r="AP1544" s="89"/>
      <c r="AQ1544" s="89"/>
      <c r="AR1544" s="89"/>
      <c r="AS1544" s="89"/>
      <c r="AT1544" s="89"/>
      <c r="AU1544" s="89"/>
      <c r="AV1544" s="89"/>
      <c r="AW1544" s="89"/>
      <c r="AX1544" s="89"/>
      <c r="AY1544" s="89"/>
      <c r="AZ1544" s="89"/>
      <c r="BA1544" s="89"/>
      <c r="BB1544" s="89"/>
      <c r="BC1544" s="89"/>
      <c r="BD1544" s="89"/>
      <c r="BE1544" s="89"/>
      <c r="BF1544" s="89"/>
      <c r="BG1544" s="89"/>
      <c r="BH1544" s="89"/>
      <c r="BI1544" s="89"/>
      <c r="BJ1544" s="89"/>
    </row>
    <row r="1545" spans="1:62" ht="12.75" x14ac:dyDescent="0.2">
      <c r="A1545" s="89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  <c r="T1545" s="89"/>
      <c r="U1545" s="89"/>
      <c r="V1545" s="89"/>
      <c r="W1545" s="89"/>
      <c r="X1545" s="89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  <c r="AM1545" s="89"/>
      <c r="AN1545" s="89"/>
      <c r="AO1545" s="89"/>
      <c r="AP1545" s="89"/>
      <c r="AQ1545" s="89"/>
      <c r="AR1545" s="89"/>
      <c r="AS1545" s="89"/>
      <c r="AT1545" s="89"/>
      <c r="AU1545" s="89"/>
      <c r="AV1545" s="89"/>
      <c r="AW1545" s="89"/>
      <c r="AX1545" s="89"/>
      <c r="AY1545" s="89"/>
      <c r="AZ1545" s="89"/>
      <c r="BA1545" s="89"/>
      <c r="BB1545" s="89"/>
      <c r="BC1545" s="89"/>
      <c r="BD1545" s="89"/>
      <c r="BE1545" s="89"/>
      <c r="BF1545" s="89"/>
      <c r="BG1545" s="89"/>
      <c r="BH1545" s="89"/>
      <c r="BI1545" s="89"/>
      <c r="BJ1545" s="89"/>
    </row>
    <row r="1546" spans="1:62" ht="12.75" x14ac:dyDescent="0.2">
      <c r="A1546" s="89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  <c r="T1546" s="89"/>
      <c r="U1546" s="89"/>
      <c r="V1546" s="89"/>
      <c r="W1546" s="89"/>
      <c r="X1546" s="89"/>
      <c r="Y1546" s="89"/>
      <c r="Z1546" s="89"/>
      <c r="AA1546" s="89"/>
      <c r="AB1546" s="89"/>
      <c r="AC1546" s="89"/>
      <c r="AD1546" s="89"/>
      <c r="AE1546" s="89"/>
      <c r="AF1546" s="89"/>
      <c r="AG1546" s="89"/>
      <c r="AH1546" s="89"/>
      <c r="AI1546" s="89"/>
      <c r="AJ1546" s="89"/>
      <c r="AK1546" s="89"/>
      <c r="AL1546" s="89"/>
      <c r="AM1546" s="89"/>
      <c r="AN1546" s="89"/>
      <c r="AO1546" s="89"/>
      <c r="AP1546" s="89"/>
      <c r="AQ1546" s="89"/>
      <c r="AR1546" s="89"/>
      <c r="AS1546" s="89"/>
      <c r="AT1546" s="89"/>
      <c r="AU1546" s="89"/>
      <c r="AV1546" s="89"/>
      <c r="AW1546" s="89"/>
      <c r="AX1546" s="89"/>
      <c r="AY1546" s="89"/>
      <c r="AZ1546" s="89"/>
      <c r="BA1546" s="89"/>
      <c r="BB1546" s="89"/>
      <c r="BC1546" s="89"/>
      <c r="BD1546" s="89"/>
      <c r="BE1546" s="89"/>
      <c r="BF1546" s="89"/>
      <c r="BG1546" s="89"/>
      <c r="BH1546" s="89"/>
      <c r="BI1546" s="89"/>
      <c r="BJ1546" s="89"/>
    </row>
    <row r="1547" spans="1:62" ht="12.75" x14ac:dyDescent="0.2">
      <c r="A1547" s="89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89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  <c r="AM1547" s="89"/>
      <c r="AN1547" s="89"/>
      <c r="AO1547" s="89"/>
      <c r="AP1547" s="89"/>
      <c r="AQ1547" s="89"/>
      <c r="AR1547" s="89"/>
      <c r="AS1547" s="89"/>
      <c r="AT1547" s="89"/>
      <c r="AU1547" s="89"/>
      <c r="AV1547" s="89"/>
      <c r="AW1547" s="89"/>
      <c r="AX1547" s="89"/>
      <c r="AY1547" s="89"/>
      <c r="AZ1547" s="89"/>
      <c r="BA1547" s="89"/>
      <c r="BB1547" s="89"/>
      <c r="BC1547" s="89"/>
      <c r="BD1547" s="89"/>
      <c r="BE1547" s="89"/>
      <c r="BF1547" s="89"/>
      <c r="BG1547" s="89"/>
      <c r="BH1547" s="89"/>
      <c r="BI1547" s="89"/>
      <c r="BJ1547" s="89"/>
    </row>
    <row r="1548" spans="1:62" ht="12.75" x14ac:dyDescent="0.2">
      <c r="A1548" s="89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  <c r="T1548" s="89"/>
      <c r="U1548" s="89"/>
      <c r="V1548" s="89"/>
      <c r="W1548" s="89"/>
      <c r="X1548" s="89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  <c r="AM1548" s="89"/>
      <c r="AN1548" s="89"/>
      <c r="AO1548" s="89"/>
      <c r="AP1548" s="89"/>
      <c r="AQ1548" s="89"/>
      <c r="AR1548" s="89"/>
      <c r="AS1548" s="89"/>
      <c r="AT1548" s="89"/>
      <c r="AU1548" s="89"/>
      <c r="AV1548" s="89"/>
      <c r="AW1548" s="89"/>
      <c r="AX1548" s="89"/>
      <c r="AY1548" s="89"/>
      <c r="AZ1548" s="89"/>
      <c r="BA1548" s="89"/>
      <c r="BB1548" s="89"/>
      <c r="BC1548" s="89"/>
      <c r="BD1548" s="89"/>
      <c r="BE1548" s="89"/>
      <c r="BF1548" s="89"/>
      <c r="BG1548" s="89"/>
      <c r="BH1548" s="89"/>
      <c r="BI1548" s="89"/>
      <c r="BJ1548" s="89"/>
    </row>
    <row r="1549" spans="1:62" ht="12.75" x14ac:dyDescent="0.2">
      <c r="A1549" s="89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  <c r="T1549" s="89"/>
      <c r="U1549" s="89"/>
      <c r="V1549" s="89"/>
      <c r="W1549" s="89"/>
      <c r="X1549" s="89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  <c r="AM1549" s="89"/>
      <c r="AN1549" s="89"/>
      <c r="AO1549" s="89"/>
      <c r="AP1549" s="89"/>
      <c r="AQ1549" s="89"/>
      <c r="AR1549" s="89"/>
      <c r="AS1549" s="89"/>
      <c r="AT1549" s="89"/>
      <c r="AU1549" s="89"/>
      <c r="AV1549" s="89"/>
      <c r="AW1549" s="89"/>
      <c r="AX1549" s="89"/>
      <c r="AY1549" s="89"/>
      <c r="AZ1549" s="89"/>
      <c r="BA1549" s="89"/>
      <c r="BB1549" s="89"/>
      <c r="BC1549" s="89"/>
      <c r="BD1549" s="89"/>
      <c r="BE1549" s="89"/>
      <c r="BF1549" s="89"/>
      <c r="BG1549" s="89"/>
      <c r="BH1549" s="89"/>
      <c r="BI1549" s="89"/>
      <c r="BJ1549" s="89"/>
    </row>
    <row r="1550" spans="1:62" ht="12.75" x14ac:dyDescent="0.2">
      <c r="A1550" s="89"/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89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89"/>
      <c r="AN1550" s="89"/>
      <c r="AO1550" s="89"/>
      <c r="AP1550" s="89"/>
      <c r="AQ1550" s="89"/>
      <c r="AR1550" s="89"/>
      <c r="AS1550" s="89"/>
      <c r="AT1550" s="89"/>
      <c r="AU1550" s="89"/>
      <c r="AV1550" s="89"/>
      <c r="AW1550" s="89"/>
      <c r="AX1550" s="89"/>
      <c r="AY1550" s="89"/>
      <c r="AZ1550" s="89"/>
      <c r="BA1550" s="89"/>
      <c r="BB1550" s="89"/>
      <c r="BC1550" s="89"/>
      <c r="BD1550" s="89"/>
      <c r="BE1550" s="89"/>
      <c r="BF1550" s="89"/>
      <c r="BG1550" s="89"/>
      <c r="BH1550" s="89"/>
      <c r="BI1550" s="89"/>
      <c r="BJ1550" s="89"/>
    </row>
    <row r="1551" spans="1:62" ht="12.75" x14ac:dyDescent="0.2">
      <c r="A1551" s="89"/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89"/>
      <c r="V1551" s="89"/>
      <c r="W1551" s="89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  <c r="AM1551" s="89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89"/>
      <c r="AX1551" s="89"/>
      <c r="AY1551" s="89"/>
      <c r="AZ1551" s="89"/>
      <c r="BA1551" s="89"/>
      <c r="BB1551" s="89"/>
      <c r="BC1551" s="89"/>
      <c r="BD1551" s="89"/>
      <c r="BE1551" s="89"/>
      <c r="BF1551" s="89"/>
      <c r="BG1551" s="89"/>
      <c r="BH1551" s="89"/>
      <c r="BI1551" s="89"/>
      <c r="BJ1551" s="89"/>
    </row>
    <row r="1552" spans="1:62" ht="12.75" x14ac:dyDescent="0.2">
      <c r="A1552" s="89"/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89"/>
      <c r="P1552" s="89"/>
      <c r="Q1552" s="89"/>
      <c r="R1552" s="89"/>
      <c r="S1552" s="89"/>
      <c r="T1552" s="89"/>
      <c r="U1552" s="89"/>
      <c r="V1552" s="89"/>
      <c r="W1552" s="89"/>
      <c r="X1552" s="89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  <c r="AM1552" s="89"/>
      <c r="AN1552" s="89"/>
      <c r="AO1552" s="89"/>
      <c r="AP1552" s="89"/>
      <c r="AQ1552" s="89"/>
      <c r="AR1552" s="89"/>
      <c r="AS1552" s="89"/>
      <c r="AT1552" s="89"/>
      <c r="AU1552" s="89"/>
      <c r="AV1552" s="89"/>
      <c r="AW1552" s="89"/>
      <c r="AX1552" s="89"/>
      <c r="AY1552" s="89"/>
      <c r="AZ1552" s="89"/>
      <c r="BA1552" s="89"/>
      <c r="BB1552" s="89"/>
      <c r="BC1552" s="89"/>
      <c r="BD1552" s="89"/>
      <c r="BE1552" s="89"/>
      <c r="BF1552" s="89"/>
      <c r="BG1552" s="89"/>
      <c r="BH1552" s="89"/>
      <c r="BI1552" s="89"/>
      <c r="BJ1552" s="89"/>
    </row>
    <row r="1553" spans="1:62" ht="12.75" x14ac:dyDescent="0.2">
      <c r="A1553" s="89"/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89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89"/>
      <c r="AN1553" s="89"/>
      <c r="AO1553" s="89"/>
      <c r="AP1553" s="89"/>
      <c r="AQ1553" s="89"/>
      <c r="AR1553" s="89"/>
      <c r="AS1553" s="89"/>
      <c r="AT1553" s="89"/>
      <c r="AU1553" s="89"/>
      <c r="AV1553" s="89"/>
      <c r="AW1553" s="89"/>
      <c r="AX1553" s="89"/>
      <c r="AY1553" s="89"/>
      <c r="AZ1553" s="89"/>
      <c r="BA1553" s="89"/>
      <c r="BB1553" s="89"/>
      <c r="BC1553" s="89"/>
      <c r="BD1553" s="89"/>
      <c r="BE1553" s="89"/>
      <c r="BF1553" s="89"/>
      <c r="BG1553" s="89"/>
      <c r="BH1553" s="89"/>
      <c r="BI1553" s="89"/>
      <c r="BJ1553" s="89"/>
    </row>
    <row r="1554" spans="1:62" ht="12.75" x14ac:dyDescent="0.2">
      <c r="A1554" s="89"/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89"/>
      <c r="P1554" s="89"/>
      <c r="Q1554" s="89"/>
      <c r="R1554" s="89"/>
      <c r="S1554" s="89"/>
      <c r="T1554" s="89"/>
      <c r="U1554" s="89"/>
      <c r="V1554" s="89"/>
      <c r="W1554" s="89"/>
      <c r="X1554" s="89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  <c r="AM1554" s="89"/>
      <c r="AN1554" s="89"/>
      <c r="AO1554" s="89"/>
      <c r="AP1554" s="89"/>
      <c r="AQ1554" s="89"/>
      <c r="AR1554" s="89"/>
      <c r="AS1554" s="89"/>
      <c r="AT1554" s="89"/>
      <c r="AU1554" s="89"/>
      <c r="AV1554" s="89"/>
      <c r="AW1554" s="89"/>
      <c r="AX1554" s="89"/>
      <c r="AY1554" s="89"/>
      <c r="AZ1554" s="89"/>
      <c r="BA1554" s="89"/>
      <c r="BB1554" s="89"/>
      <c r="BC1554" s="89"/>
      <c r="BD1554" s="89"/>
      <c r="BE1554" s="89"/>
      <c r="BF1554" s="89"/>
      <c r="BG1554" s="89"/>
      <c r="BH1554" s="89"/>
      <c r="BI1554" s="89"/>
      <c r="BJ1554" s="89"/>
    </row>
    <row r="1555" spans="1:62" ht="12.75" x14ac:dyDescent="0.2">
      <c r="A1555" s="89"/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89"/>
      <c r="P1555" s="89"/>
      <c r="Q1555" s="89"/>
      <c r="R1555" s="89"/>
      <c r="S1555" s="89"/>
      <c r="T1555" s="89"/>
      <c r="U1555" s="89"/>
      <c r="V1555" s="89"/>
      <c r="W1555" s="89"/>
      <c r="X1555" s="89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  <c r="AM1555" s="89"/>
      <c r="AN1555" s="89"/>
      <c r="AO1555" s="89"/>
      <c r="AP1555" s="89"/>
      <c r="AQ1555" s="89"/>
      <c r="AR1555" s="89"/>
      <c r="AS1555" s="89"/>
      <c r="AT1555" s="89"/>
      <c r="AU1555" s="89"/>
      <c r="AV1555" s="89"/>
      <c r="AW1555" s="89"/>
      <c r="AX1555" s="89"/>
      <c r="AY1555" s="89"/>
      <c r="AZ1555" s="89"/>
      <c r="BA1555" s="89"/>
      <c r="BB1555" s="89"/>
      <c r="BC1555" s="89"/>
      <c r="BD1555" s="89"/>
      <c r="BE1555" s="89"/>
      <c r="BF1555" s="89"/>
      <c r="BG1555" s="89"/>
      <c r="BH1555" s="89"/>
      <c r="BI1555" s="89"/>
      <c r="BJ1555" s="89"/>
    </row>
    <row r="1556" spans="1:62" ht="12.75" x14ac:dyDescent="0.2">
      <c r="A1556" s="89"/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89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89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89"/>
      <c r="AX1556" s="89"/>
      <c r="AY1556" s="89"/>
      <c r="AZ1556" s="89"/>
      <c r="BA1556" s="89"/>
      <c r="BB1556" s="89"/>
      <c r="BC1556" s="89"/>
      <c r="BD1556" s="89"/>
      <c r="BE1556" s="89"/>
      <c r="BF1556" s="89"/>
      <c r="BG1556" s="89"/>
      <c r="BH1556" s="89"/>
      <c r="BI1556" s="89"/>
      <c r="BJ1556" s="89"/>
    </row>
    <row r="1557" spans="1:62" ht="12.75" x14ac:dyDescent="0.2">
      <c r="A1557" s="89"/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89"/>
      <c r="P1557" s="89"/>
      <c r="Q1557" s="89"/>
      <c r="R1557" s="89"/>
      <c r="S1557" s="89"/>
      <c r="T1557" s="89"/>
      <c r="U1557" s="89"/>
      <c r="V1557" s="89"/>
      <c r="W1557" s="89"/>
      <c r="X1557" s="89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  <c r="AM1557" s="89"/>
      <c r="AN1557" s="89"/>
      <c r="AO1557" s="89"/>
      <c r="AP1557" s="89"/>
      <c r="AQ1557" s="89"/>
      <c r="AR1557" s="89"/>
      <c r="AS1557" s="89"/>
      <c r="AT1557" s="89"/>
      <c r="AU1557" s="89"/>
      <c r="AV1557" s="89"/>
      <c r="AW1557" s="89"/>
      <c r="AX1557" s="89"/>
      <c r="AY1557" s="89"/>
      <c r="AZ1557" s="89"/>
      <c r="BA1557" s="89"/>
      <c r="BB1557" s="89"/>
      <c r="BC1557" s="89"/>
      <c r="BD1557" s="89"/>
      <c r="BE1557" s="89"/>
      <c r="BF1557" s="89"/>
      <c r="BG1557" s="89"/>
      <c r="BH1557" s="89"/>
      <c r="BI1557" s="89"/>
      <c r="BJ1557" s="89"/>
    </row>
    <row r="1558" spans="1:62" ht="12.75" x14ac:dyDescent="0.2">
      <c r="A1558" s="89"/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89"/>
      <c r="P1558" s="89"/>
      <c r="Q1558" s="89"/>
      <c r="R1558" s="89"/>
      <c r="S1558" s="89"/>
      <c r="T1558" s="89"/>
      <c r="U1558" s="89"/>
      <c r="V1558" s="89"/>
      <c r="W1558" s="89"/>
      <c r="X1558" s="89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  <c r="AM1558" s="89"/>
      <c r="AN1558" s="89"/>
      <c r="AO1558" s="89"/>
      <c r="AP1558" s="89"/>
      <c r="AQ1558" s="89"/>
      <c r="AR1558" s="89"/>
      <c r="AS1558" s="89"/>
      <c r="AT1558" s="89"/>
      <c r="AU1558" s="89"/>
      <c r="AV1558" s="89"/>
      <c r="AW1558" s="89"/>
      <c r="AX1558" s="89"/>
      <c r="AY1558" s="89"/>
      <c r="AZ1558" s="89"/>
      <c r="BA1558" s="89"/>
      <c r="BB1558" s="89"/>
      <c r="BC1558" s="89"/>
      <c r="BD1558" s="89"/>
      <c r="BE1558" s="89"/>
      <c r="BF1558" s="89"/>
      <c r="BG1558" s="89"/>
      <c r="BH1558" s="89"/>
      <c r="BI1558" s="89"/>
      <c r="BJ1558" s="89"/>
    </row>
    <row r="1559" spans="1:62" ht="12.75" x14ac:dyDescent="0.2">
      <c r="A1559" s="89"/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89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89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89"/>
      <c r="AX1559" s="89"/>
      <c r="AY1559" s="89"/>
      <c r="AZ1559" s="89"/>
      <c r="BA1559" s="89"/>
      <c r="BB1559" s="89"/>
      <c r="BC1559" s="89"/>
      <c r="BD1559" s="89"/>
      <c r="BE1559" s="89"/>
      <c r="BF1559" s="89"/>
      <c r="BG1559" s="89"/>
      <c r="BH1559" s="89"/>
      <c r="BI1559" s="89"/>
      <c r="BJ1559" s="89"/>
    </row>
    <row r="1560" spans="1:62" ht="12.75" x14ac:dyDescent="0.2">
      <c r="A1560" s="89"/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  <c r="T1560" s="89"/>
      <c r="U1560" s="89"/>
      <c r="V1560" s="89"/>
      <c r="W1560" s="89"/>
      <c r="X1560" s="89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  <c r="AM1560" s="89"/>
      <c r="AN1560" s="89"/>
      <c r="AO1560" s="89"/>
      <c r="AP1560" s="89"/>
      <c r="AQ1560" s="89"/>
      <c r="AR1560" s="89"/>
      <c r="AS1560" s="89"/>
      <c r="AT1560" s="89"/>
      <c r="AU1560" s="89"/>
      <c r="AV1560" s="89"/>
      <c r="AW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</row>
    <row r="1561" spans="1:62" ht="12.75" x14ac:dyDescent="0.2">
      <c r="A1561" s="89"/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89"/>
      <c r="AN1561" s="89"/>
      <c r="AO1561" s="89"/>
      <c r="AP1561" s="89"/>
      <c r="AQ1561" s="89"/>
      <c r="AR1561" s="89"/>
      <c r="AS1561" s="89"/>
      <c r="AT1561" s="89"/>
      <c r="AU1561" s="89"/>
      <c r="AV1561" s="89"/>
      <c r="AW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</row>
    <row r="1562" spans="1:62" ht="12.75" x14ac:dyDescent="0.2">
      <c r="A1562" s="89"/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89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89"/>
      <c r="AN1562" s="89"/>
      <c r="AO1562" s="89"/>
      <c r="AP1562" s="89"/>
      <c r="AQ1562" s="89"/>
      <c r="AR1562" s="89"/>
      <c r="AS1562" s="89"/>
      <c r="AT1562" s="89"/>
      <c r="AU1562" s="89"/>
      <c r="AV1562" s="89"/>
      <c r="AW1562" s="89"/>
      <c r="AX1562" s="89"/>
      <c r="AY1562" s="89"/>
      <c r="AZ1562" s="89"/>
      <c r="BA1562" s="89"/>
      <c r="BB1562" s="89"/>
      <c r="BC1562" s="89"/>
      <c r="BD1562" s="89"/>
      <c r="BE1562" s="89"/>
      <c r="BF1562" s="89"/>
      <c r="BG1562" s="89"/>
      <c r="BH1562" s="89"/>
      <c r="BI1562" s="89"/>
      <c r="BJ1562" s="89"/>
    </row>
    <row r="1563" spans="1:62" ht="12.75" x14ac:dyDescent="0.2">
      <c r="A1563" s="89"/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  <c r="T1563" s="89"/>
      <c r="U1563" s="89"/>
      <c r="V1563" s="89"/>
      <c r="W1563" s="89"/>
      <c r="X1563" s="89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  <c r="AM1563" s="89"/>
      <c r="AN1563" s="89"/>
      <c r="AO1563" s="89"/>
      <c r="AP1563" s="89"/>
      <c r="AQ1563" s="89"/>
      <c r="AR1563" s="89"/>
      <c r="AS1563" s="89"/>
      <c r="AT1563" s="89"/>
      <c r="AU1563" s="89"/>
      <c r="AV1563" s="89"/>
      <c r="AW1563" s="89"/>
      <c r="AX1563" s="89"/>
      <c r="AY1563" s="89"/>
      <c r="AZ1563" s="89"/>
      <c r="BA1563" s="89"/>
      <c r="BB1563" s="89"/>
      <c r="BC1563" s="89"/>
      <c r="BD1563" s="89"/>
      <c r="BE1563" s="89"/>
      <c r="BF1563" s="89"/>
      <c r="BG1563" s="89"/>
      <c r="BH1563" s="89"/>
      <c r="BI1563" s="89"/>
      <c r="BJ1563" s="89"/>
    </row>
    <row r="1564" spans="1:62" ht="12.75" x14ac:dyDescent="0.2">
      <c r="A1564" s="89"/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89"/>
      <c r="AX1564" s="89"/>
      <c r="AY1564" s="89"/>
      <c r="AZ1564" s="89"/>
      <c r="BA1564" s="89"/>
      <c r="BB1564" s="89"/>
      <c r="BC1564" s="89"/>
      <c r="BD1564" s="89"/>
      <c r="BE1564" s="89"/>
      <c r="BF1564" s="89"/>
      <c r="BG1564" s="89"/>
      <c r="BH1564" s="89"/>
      <c r="BI1564" s="89"/>
      <c r="BJ1564" s="89"/>
    </row>
    <row r="1565" spans="1:62" ht="12.75" x14ac:dyDescent="0.2">
      <c r="A1565" s="89"/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89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89"/>
      <c r="AN1565" s="89"/>
      <c r="AO1565" s="89"/>
      <c r="AP1565" s="89"/>
      <c r="AQ1565" s="89"/>
      <c r="AR1565" s="89"/>
      <c r="AS1565" s="89"/>
      <c r="AT1565" s="89"/>
      <c r="AU1565" s="89"/>
      <c r="AV1565" s="89"/>
      <c r="AW1565" s="89"/>
      <c r="AX1565" s="89"/>
      <c r="AY1565" s="89"/>
      <c r="AZ1565" s="89"/>
      <c r="BA1565" s="89"/>
      <c r="BB1565" s="89"/>
      <c r="BC1565" s="89"/>
      <c r="BD1565" s="89"/>
      <c r="BE1565" s="89"/>
      <c r="BF1565" s="89"/>
      <c r="BG1565" s="89"/>
      <c r="BH1565" s="89"/>
      <c r="BI1565" s="89"/>
      <c r="BJ1565" s="89"/>
    </row>
    <row r="1566" spans="1:62" ht="12.75" x14ac:dyDescent="0.2">
      <c r="A1566" s="89"/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  <c r="L1566" s="89"/>
      <c r="M1566" s="89"/>
      <c r="N1566" s="89"/>
      <c r="O1566" s="89"/>
      <c r="P1566" s="89"/>
      <c r="Q1566" s="89"/>
      <c r="R1566" s="89"/>
      <c r="S1566" s="89"/>
      <c r="T1566" s="89"/>
      <c r="U1566" s="89"/>
      <c r="V1566" s="89"/>
      <c r="W1566" s="89"/>
      <c r="X1566" s="89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  <c r="AM1566" s="89"/>
      <c r="AN1566" s="89"/>
      <c r="AO1566" s="89"/>
      <c r="AP1566" s="89"/>
      <c r="AQ1566" s="89"/>
      <c r="AR1566" s="89"/>
      <c r="AS1566" s="89"/>
      <c r="AT1566" s="89"/>
      <c r="AU1566" s="89"/>
      <c r="AV1566" s="89"/>
      <c r="AW1566" s="89"/>
      <c r="AX1566" s="89"/>
      <c r="AY1566" s="89"/>
      <c r="AZ1566" s="89"/>
      <c r="BA1566" s="89"/>
      <c r="BB1566" s="89"/>
      <c r="BC1566" s="89"/>
      <c r="BD1566" s="89"/>
      <c r="BE1566" s="89"/>
      <c r="BF1566" s="89"/>
      <c r="BG1566" s="89"/>
      <c r="BH1566" s="89"/>
      <c r="BI1566" s="89"/>
      <c r="BJ1566" s="89"/>
    </row>
    <row r="1567" spans="1:62" ht="12.75" x14ac:dyDescent="0.2">
      <c r="A1567" s="89"/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  <c r="L1567" s="89"/>
      <c r="M1567" s="89"/>
      <c r="N1567" s="89"/>
      <c r="O1567" s="89"/>
      <c r="P1567" s="89"/>
      <c r="Q1567" s="89"/>
      <c r="R1567" s="89"/>
      <c r="S1567" s="89"/>
      <c r="T1567" s="89"/>
      <c r="U1567" s="89"/>
      <c r="V1567" s="89"/>
      <c r="W1567" s="89"/>
      <c r="X1567" s="89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  <c r="AM1567" s="89"/>
      <c r="AN1567" s="89"/>
      <c r="AO1567" s="89"/>
      <c r="AP1567" s="89"/>
      <c r="AQ1567" s="89"/>
      <c r="AR1567" s="89"/>
      <c r="AS1567" s="89"/>
      <c r="AT1567" s="89"/>
      <c r="AU1567" s="89"/>
      <c r="AV1567" s="89"/>
      <c r="AW1567" s="89"/>
      <c r="AX1567" s="89"/>
      <c r="AY1567" s="89"/>
      <c r="AZ1567" s="89"/>
      <c r="BA1567" s="89"/>
      <c r="BB1567" s="89"/>
      <c r="BC1567" s="89"/>
      <c r="BD1567" s="89"/>
      <c r="BE1567" s="89"/>
      <c r="BF1567" s="89"/>
      <c r="BG1567" s="89"/>
      <c r="BH1567" s="89"/>
      <c r="BI1567" s="89"/>
      <c r="BJ1567" s="89"/>
    </row>
    <row r="1568" spans="1:62" ht="12.75" x14ac:dyDescent="0.2">
      <c r="A1568" s="89"/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89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89"/>
      <c r="AN1568" s="89"/>
      <c r="AO1568" s="89"/>
      <c r="AP1568" s="89"/>
      <c r="AQ1568" s="89"/>
      <c r="AR1568" s="89"/>
      <c r="AS1568" s="89"/>
      <c r="AT1568" s="89"/>
      <c r="AU1568" s="89"/>
      <c r="AV1568" s="89"/>
      <c r="AW1568" s="89"/>
      <c r="AX1568" s="89"/>
      <c r="AY1568" s="89"/>
      <c r="AZ1568" s="89"/>
      <c r="BA1568" s="89"/>
      <c r="BB1568" s="89"/>
      <c r="BC1568" s="89"/>
      <c r="BD1568" s="89"/>
      <c r="BE1568" s="89"/>
      <c r="BF1568" s="89"/>
      <c r="BG1568" s="89"/>
      <c r="BH1568" s="89"/>
      <c r="BI1568" s="89"/>
      <c r="BJ1568" s="89"/>
    </row>
    <row r="1569" spans="1:62" ht="12.75" x14ac:dyDescent="0.2">
      <c r="A1569" s="89"/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  <c r="L1569" s="89"/>
      <c r="M1569" s="89"/>
      <c r="N1569" s="89"/>
      <c r="O1569" s="89"/>
      <c r="P1569" s="89"/>
      <c r="Q1569" s="89"/>
      <c r="R1569" s="89"/>
      <c r="S1569" s="89"/>
      <c r="T1569" s="89"/>
      <c r="U1569" s="89"/>
      <c r="V1569" s="89"/>
      <c r="W1569" s="89"/>
      <c r="X1569" s="89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  <c r="AM1569" s="89"/>
      <c r="AN1569" s="89"/>
      <c r="AO1569" s="89"/>
      <c r="AP1569" s="89"/>
      <c r="AQ1569" s="89"/>
      <c r="AR1569" s="89"/>
      <c r="AS1569" s="89"/>
      <c r="AT1569" s="89"/>
      <c r="AU1569" s="89"/>
      <c r="AV1569" s="89"/>
      <c r="AW1569" s="89"/>
      <c r="AX1569" s="89"/>
      <c r="AY1569" s="89"/>
      <c r="AZ1569" s="89"/>
      <c r="BA1569" s="89"/>
      <c r="BB1569" s="89"/>
      <c r="BC1569" s="89"/>
      <c r="BD1569" s="89"/>
      <c r="BE1569" s="89"/>
      <c r="BF1569" s="89"/>
      <c r="BG1569" s="89"/>
      <c r="BH1569" s="89"/>
      <c r="BI1569" s="89"/>
      <c r="BJ1569" s="89"/>
    </row>
    <row r="1570" spans="1:62" ht="12.75" x14ac:dyDescent="0.2">
      <c r="A1570" s="89"/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/>
      <c r="V1570" s="89"/>
      <c r="W1570" s="89"/>
      <c r="X1570" s="89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89"/>
      <c r="AN1570" s="89"/>
      <c r="AO1570" s="89"/>
      <c r="AP1570" s="89"/>
      <c r="AQ1570" s="89"/>
      <c r="AR1570" s="89"/>
      <c r="AS1570" s="89"/>
      <c r="AT1570" s="89"/>
      <c r="AU1570" s="89"/>
      <c r="AV1570" s="89"/>
      <c r="AW1570" s="89"/>
      <c r="AX1570" s="89"/>
      <c r="AY1570" s="89"/>
      <c r="AZ1570" s="89"/>
      <c r="BA1570" s="89"/>
      <c r="BB1570" s="89"/>
      <c r="BC1570" s="89"/>
      <c r="BD1570" s="89"/>
      <c r="BE1570" s="89"/>
      <c r="BF1570" s="89"/>
      <c r="BG1570" s="89"/>
      <c r="BH1570" s="89"/>
      <c r="BI1570" s="89"/>
      <c r="BJ1570" s="89"/>
    </row>
    <row r="1571" spans="1:62" ht="12.75" x14ac:dyDescent="0.2">
      <c r="A1571" s="89"/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89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89"/>
      <c r="AN1571" s="89"/>
      <c r="AO1571" s="89"/>
      <c r="AP1571" s="89"/>
      <c r="AQ1571" s="89"/>
      <c r="AR1571" s="89"/>
      <c r="AS1571" s="89"/>
      <c r="AT1571" s="89"/>
      <c r="AU1571" s="89"/>
      <c r="AV1571" s="89"/>
      <c r="AW1571" s="89"/>
      <c r="AX1571" s="89"/>
      <c r="AY1571" s="89"/>
      <c r="AZ1571" s="89"/>
      <c r="BA1571" s="89"/>
      <c r="BB1571" s="89"/>
      <c r="BC1571" s="89"/>
      <c r="BD1571" s="89"/>
      <c r="BE1571" s="89"/>
      <c r="BF1571" s="89"/>
      <c r="BG1571" s="89"/>
      <c r="BH1571" s="89"/>
      <c r="BI1571" s="89"/>
      <c r="BJ1571" s="89"/>
    </row>
    <row r="1572" spans="1:62" ht="12.75" x14ac:dyDescent="0.2">
      <c r="A1572" s="89"/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  <c r="L1572" s="89"/>
      <c r="M1572" s="89"/>
      <c r="N1572" s="89"/>
      <c r="O1572" s="89"/>
      <c r="P1572" s="89"/>
      <c r="Q1572" s="89"/>
      <c r="R1572" s="89"/>
      <c r="S1572" s="89"/>
      <c r="T1572" s="89"/>
      <c r="U1572" s="89"/>
      <c r="V1572" s="89"/>
      <c r="W1572" s="89"/>
      <c r="X1572" s="89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  <c r="AM1572" s="89"/>
      <c r="AN1572" s="89"/>
      <c r="AO1572" s="89"/>
      <c r="AP1572" s="89"/>
      <c r="AQ1572" s="89"/>
      <c r="AR1572" s="89"/>
      <c r="AS1572" s="89"/>
      <c r="AT1572" s="89"/>
      <c r="AU1572" s="89"/>
      <c r="AV1572" s="89"/>
      <c r="AW1572" s="89"/>
      <c r="AX1572" s="89"/>
      <c r="AY1572" s="89"/>
      <c r="AZ1572" s="89"/>
      <c r="BA1572" s="89"/>
      <c r="BB1572" s="89"/>
      <c r="BC1572" s="89"/>
      <c r="BD1572" s="89"/>
      <c r="BE1572" s="89"/>
      <c r="BF1572" s="89"/>
      <c r="BG1572" s="89"/>
      <c r="BH1572" s="89"/>
      <c r="BI1572" s="89"/>
      <c r="BJ1572" s="89"/>
    </row>
    <row r="1573" spans="1:62" ht="12.75" x14ac:dyDescent="0.2">
      <c r="A1573" s="89"/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  <c r="V1573" s="89"/>
      <c r="W1573" s="89"/>
      <c r="X1573" s="89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  <c r="AM1573" s="89"/>
      <c r="AN1573" s="89"/>
      <c r="AO1573" s="89"/>
      <c r="AP1573" s="89"/>
      <c r="AQ1573" s="89"/>
      <c r="AR1573" s="89"/>
      <c r="AS1573" s="89"/>
      <c r="AT1573" s="89"/>
      <c r="AU1573" s="89"/>
      <c r="AV1573" s="89"/>
      <c r="AW1573" s="89"/>
      <c r="AX1573" s="89"/>
      <c r="AY1573" s="89"/>
      <c r="AZ1573" s="89"/>
      <c r="BA1573" s="89"/>
      <c r="BB1573" s="89"/>
      <c r="BC1573" s="89"/>
      <c r="BD1573" s="89"/>
      <c r="BE1573" s="89"/>
      <c r="BF1573" s="89"/>
      <c r="BG1573" s="89"/>
      <c r="BH1573" s="89"/>
      <c r="BI1573" s="89"/>
      <c r="BJ1573" s="89"/>
    </row>
    <row r="1574" spans="1:62" ht="12.75" x14ac:dyDescent="0.2">
      <c r="A1574" s="89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89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89"/>
      <c r="AN1574" s="89"/>
      <c r="AO1574" s="89"/>
      <c r="AP1574" s="89"/>
      <c r="AQ1574" s="89"/>
      <c r="AR1574" s="89"/>
      <c r="AS1574" s="89"/>
      <c r="AT1574" s="89"/>
      <c r="AU1574" s="89"/>
      <c r="AV1574" s="89"/>
      <c r="AW1574" s="89"/>
      <c r="AX1574" s="89"/>
      <c r="AY1574" s="89"/>
      <c r="AZ1574" s="89"/>
      <c r="BA1574" s="89"/>
      <c r="BB1574" s="89"/>
      <c r="BC1574" s="89"/>
      <c r="BD1574" s="89"/>
      <c r="BE1574" s="89"/>
      <c r="BF1574" s="89"/>
      <c r="BG1574" s="89"/>
      <c r="BH1574" s="89"/>
      <c r="BI1574" s="89"/>
      <c r="BJ1574" s="89"/>
    </row>
    <row r="1575" spans="1:62" ht="12.75" x14ac:dyDescent="0.2">
      <c r="A1575" s="89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  <c r="T1575" s="89"/>
      <c r="U1575" s="89"/>
      <c r="V1575" s="89"/>
      <c r="W1575" s="89"/>
      <c r="X1575" s="89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  <c r="AM1575" s="89"/>
      <c r="AN1575" s="89"/>
      <c r="AO1575" s="89"/>
      <c r="AP1575" s="89"/>
      <c r="AQ1575" s="89"/>
      <c r="AR1575" s="89"/>
      <c r="AS1575" s="89"/>
      <c r="AT1575" s="89"/>
      <c r="AU1575" s="89"/>
      <c r="AV1575" s="89"/>
      <c r="AW1575" s="89"/>
      <c r="AX1575" s="89"/>
      <c r="AY1575" s="89"/>
      <c r="AZ1575" s="89"/>
      <c r="BA1575" s="89"/>
      <c r="BB1575" s="89"/>
      <c r="BC1575" s="89"/>
      <c r="BD1575" s="89"/>
      <c r="BE1575" s="89"/>
      <c r="BF1575" s="89"/>
      <c r="BG1575" s="89"/>
      <c r="BH1575" s="89"/>
      <c r="BI1575" s="89"/>
      <c r="BJ1575" s="89"/>
    </row>
    <row r="1576" spans="1:62" ht="12.75" x14ac:dyDescent="0.2">
      <c r="A1576" s="89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  <c r="T1576" s="89"/>
      <c r="U1576" s="89"/>
      <c r="V1576" s="89"/>
      <c r="W1576" s="89"/>
      <c r="X1576" s="89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  <c r="AM1576" s="89"/>
      <c r="AN1576" s="89"/>
      <c r="AO1576" s="89"/>
      <c r="AP1576" s="89"/>
      <c r="AQ1576" s="89"/>
      <c r="AR1576" s="89"/>
      <c r="AS1576" s="89"/>
      <c r="AT1576" s="89"/>
      <c r="AU1576" s="89"/>
      <c r="AV1576" s="89"/>
      <c r="AW1576" s="89"/>
      <c r="AX1576" s="89"/>
      <c r="AY1576" s="89"/>
      <c r="AZ1576" s="89"/>
      <c r="BA1576" s="89"/>
      <c r="BB1576" s="89"/>
      <c r="BC1576" s="89"/>
      <c r="BD1576" s="89"/>
      <c r="BE1576" s="89"/>
      <c r="BF1576" s="89"/>
      <c r="BG1576" s="89"/>
      <c r="BH1576" s="89"/>
      <c r="BI1576" s="89"/>
      <c r="BJ1576" s="89"/>
    </row>
    <row r="1577" spans="1:62" ht="12.75" x14ac:dyDescent="0.2">
      <c r="A1577" s="89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89"/>
      <c r="AN1577" s="89"/>
      <c r="AO1577" s="89"/>
      <c r="AP1577" s="89"/>
      <c r="AQ1577" s="89"/>
      <c r="AR1577" s="89"/>
      <c r="AS1577" s="89"/>
      <c r="AT1577" s="89"/>
      <c r="AU1577" s="89"/>
      <c r="AV1577" s="89"/>
      <c r="AW1577" s="89"/>
      <c r="AX1577" s="89"/>
      <c r="AY1577" s="89"/>
      <c r="AZ1577" s="89"/>
      <c r="BA1577" s="89"/>
      <c r="BB1577" s="89"/>
      <c r="BC1577" s="89"/>
      <c r="BD1577" s="89"/>
      <c r="BE1577" s="89"/>
      <c r="BF1577" s="89"/>
      <c r="BG1577" s="89"/>
      <c r="BH1577" s="89"/>
      <c r="BI1577" s="89"/>
      <c r="BJ1577" s="89"/>
    </row>
    <row r="1578" spans="1:62" ht="12.75" x14ac:dyDescent="0.2">
      <c r="A1578" s="89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89"/>
      <c r="AN1578" s="89"/>
      <c r="AO1578" s="89"/>
      <c r="AP1578" s="89"/>
      <c r="AQ1578" s="89"/>
      <c r="AR1578" s="89"/>
      <c r="AS1578" s="89"/>
      <c r="AT1578" s="89"/>
      <c r="AU1578" s="89"/>
      <c r="AV1578" s="89"/>
      <c r="AW1578" s="89"/>
      <c r="AX1578" s="89"/>
      <c r="AY1578" s="89"/>
      <c r="AZ1578" s="89"/>
      <c r="BA1578" s="89"/>
      <c r="BB1578" s="89"/>
      <c r="BC1578" s="89"/>
      <c r="BD1578" s="89"/>
      <c r="BE1578" s="89"/>
      <c r="BF1578" s="89"/>
      <c r="BG1578" s="89"/>
      <c r="BH1578" s="89"/>
      <c r="BI1578" s="89"/>
      <c r="BJ1578" s="89"/>
    </row>
    <row r="1579" spans="1:62" ht="12.75" x14ac:dyDescent="0.2">
      <c r="A1579" s="89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  <c r="T1579" s="89"/>
      <c r="U1579" s="89"/>
      <c r="V1579" s="89"/>
      <c r="W1579" s="89"/>
      <c r="X1579" s="89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  <c r="AM1579" s="89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89"/>
      <c r="AX1579" s="89"/>
      <c r="AY1579" s="89"/>
      <c r="AZ1579" s="89"/>
      <c r="BA1579" s="89"/>
      <c r="BB1579" s="89"/>
      <c r="BC1579" s="89"/>
      <c r="BD1579" s="89"/>
      <c r="BE1579" s="89"/>
      <c r="BF1579" s="89"/>
      <c r="BG1579" s="89"/>
      <c r="BH1579" s="89"/>
      <c r="BI1579" s="89"/>
      <c r="BJ1579" s="89"/>
    </row>
    <row r="1580" spans="1:62" ht="12.75" x14ac:dyDescent="0.2">
      <c r="A1580" s="89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89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89"/>
      <c r="AP1580" s="89"/>
      <c r="AQ1580" s="89"/>
      <c r="AR1580" s="89"/>
      <c r="AS1580" s="89"/>
      <c r="AT1580" s="89"/>
      <c r="AU1580" s="89"/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</row>
    <row r="1581" spans="1:62" ht="12.75" x14ac:dyDescent="0.2">
      <c r="A1581" s="89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  <c r="T1581" s="89"/>
      <c r="U1581" s="89"/>
      <c r="V1581" s="89"/>
      <c r="W1581" s="89"/>
      <c r="X1581" s="89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  <c r="AM1581" s="89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89"/>
      <c r="AX1581" s="89"/>
      <c r="AY1581" s="89"/>
      <c r="AZ1581" s="89"/>
      <c r="BA1581" s="89"/>
      <c r="BB1581" s="89"/>
      <c r="BC1581" s="89"/>
      <c r="BD1581" s="89"/>
      <c r="BE1581" s="89"/>
      <c r="BF1581" s="89"/>
      <c r="BG1581" s="89"/>
      <c r="BH1581" s="89"/>
      <c r="BI1581" s="89"/>
      <c r="BJ1581" s="89"/>
    </row>
    <row r="1582" spans="1:62" ht="12.75" x14ac:dyDescent="0.2">
      <c r="A1582" s="89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  <c r="T1582" s="89"/>
      <c r="U1582" s="89"/>
      <c r="V1582" s="89"/>
      <c r="W1582" s="89"/>
      <c r="X1582" s="89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  <c r="AM1582" s="89"/>
      <c r="AN1582" s="89"/>
      <c r="AO1582" s="89"/>
      <c r="AP1582" s="89"/>
      <c r="AQ1582" s="89"/>
      <c r="AR1582" s="89"/>
      <c r="AS1582" s="89"/>
      <c r="AT1582" s="89"/>
      <c r="AU1582" s="89"/>
      <c r="AV1582" s="89"/>
      <c r="AW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</row>
    <row r="1583" spans="1:62" ht="12.75" x14ac:dyDescent="0.2">
      <c r="A1583" s="89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</row>
    <row r="1584" spans="1:62" ht="12.75" x14ac:dyDescent="0.2">
      <c r="A1584" s="89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  <c r="T1584" s="89"/>
      <c r="U1584" s="89"/>
      <c r="V1584" s="89"/>
      <c r="W1584" s="89"/>
      <c r="X1584" s="89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  <c r="AM1584" s="89"/>
      <c r="AN1584" s="89"/>
      <c r="AO1584" s="89"/>
      <c r="AP1584" s="89"/>
      <c r="AQ1584" s="89"/>
      <c r="AR1584" s="89"/>
      <c r="AS1584" s="89"/>
      <c r="AT1584" s="89"/>
      <c r="AU1584" s="89"/>
      <c r="AV1584" s="89"/>
      <c r="AW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</row>
    <row r="1585" spans="1:62" ht="12.75" x14ac:dyDescent="0.2">
      <c r="A1585" s="89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89"/>
      <c r="U1585" s="89"/>
      <c r="V1585" s="89"/>
      <c r="W1585" s="89"/>
      <c r="X1585" s="89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  <c r="AM1585" s="89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</row>
    <row r="1586" spans="1:62" ht="12.75" x14ac:dyDescent="0.2">
      <c r="A1586" s="89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  <c r="T1586" s="89"/>
      <c r="U1586" s="89"/>
      <c r="V1586" s="89"/>
      <c r="W1586" s="89"/>
      <c r="X1586" s="89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  <c r="AM1586" s="89"/>
      <c r="AN1586" s="89"/>
      <c r="AO1586" s="89"/>
      <c r="AP1586" s="89"/>
      <c r="AQ1586" s="89"/>
      <c r="AR1586" s="89"/>
      <c r="AS1586" s="89"/>
      <c r="AT1586" s="89"/>
      <c r="AU1586" s="89"/>
      <c r="AV1586" s="89"/>
      <c r="AW1586" s="89"/>
      <c r="AX1586" s="89"/>
      <c r="AY1586" s="89"/>
      <c r="AZ1586" s="89"/>
      <c r="BA1586" s="89"/>
      <c r="BB1586" s="89"/>
      <c r="BC1586" s="89"/>
      <c r="BD1586" s="89"/>
      <c r="BE1586" s="89"/>
      <c r="BF1586" s="89"/>
      <c r="BG1586" s="89"/>
      <c r="BH1586" s="89"/>
      <c r="BI1586" s="89"/>
      <c r="BJ1586" s="89"/>
    </row>
    <row r="1587" spans="1:62" ht="12.75" x14ac:dyDescent="0.2">
      <c r="A1587" s="89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89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89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89"/>
      <c r="AX1587" s="89"/>
      <c r="AY1587" s="89"/>
      <c r="AZ1587" s="89"/>
      <c r="BA1587" s="89"/>
      <c r="BB1587" s="89"/>
      <c r="BC1587" s="89"/>
      <c r="BD1587" s="89"/>
      <c r="BE1587" s="89"/>
      <c r="BF1587" s="89"/>
      <c r="BG1587" s="89"/>
      <c r="BH1587" s="89"/>
      <c r="BI1587" s="89"/>
      <c r="BJ1587" s="89"/>
    </row>
    <row r="1588" spans="1:62" ht="12.75" x14ac:dyDescent="0.2">
      <c r="A1588" s="89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  <c r="T1588" s="89"/>
      <c r="U1588" s="89"/>
      <c r="V1588" s="89"/>
      <c r="W1588" s="89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89"/>
      <c r="AN1588" s="89"/>
      <c r="AO1588" s="89"/>
      <c r="AP1588" s="89"/>
      <c r="AQ1588" s="89"/>
      <c r="AR1588" s="89"/>
      <c r="AS1588" s="89"/>
      <c r="AT1588" s="89"/>
      <c r="AU1588" s="89"/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</row>
    <row r="1589" spans="1:62" ht="12.75" x14ac:dyDescent="0.2">
      <c r="A1589" s="89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  <c r="T1589" s="89"/>
      <c r="U1589" s="89"/>
      <c r="V1589" s="89"/>
      <c r="W1589" s="89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89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</row>
    <row r="1590" spans="1:62" ht="12.75" x14ac:dyDescent="0.2">
      <c r="A1590" s="89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89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89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</row>
    <row r="1591" spans="1:62" ht="12.75" x14ac:dyDescent="0.2">
      <c r="A1591" s="89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  <c r="T1591" s="89"/>
      <c r="U1591" s="89"/>
      <c r="V1591" s="89"/>
      <c r="W1591" s="89"/>
      <c r="X1591" s="89"/>
      <c r="Y1591" s="89"/>
      <c r="Z1591" s="89"/>
      <c r="AA1591" s="89"/>
      <c r="AB1591" s="89"/>
      <c r="AC1591" s="89"/>
      <c r="AD1591" s="89"/>
      <c r="AE1591" s="89"/>
      <c r="AF1591" s="89"/>
      <c r="AG1591" s="89"/>
      <c r="AH1591" s="89"/>
      <c r="AI1591" s="89"/>
      <c r="AJ1591" s="89"/>
      <c r="AK1591" s="89"/>
      <c r="AL1591" s="89"/>
      <c r="AM1591" s="89"/>
      <c r="AN1591" s="89"/>
      <c r="AO1591" s="89"/>
      <c r="AP1591" s="89"/>
      <c r="AQ1591" s="89"/>
      <c r="AR1591" s="89"/>
      <c r="AS1591" s="89"/>
      <c r="AT1591" s="89"/>
      <c r="AU1591" s="89"/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</row>
    <row r="1592" spans="1:62" ht="12.75" x14ac:dyDescent="0.2">
      <c r="A1592" s="89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  <c r="T1592" s="89"/>
      <c r="U1592" s="89"/>
      <c r="V1592" s="89"/>
      <c r="W1592" s="89"/>
      <c r="X1592" s="89"/>
      <c r="Y1592" s="89"/>
      <c r="Z1592" s="89"/>
      <c r="AA1592" s="89"/>
      <c r="AB1592" s="89"/>
      <c r="AC1592" s="89"/>
      <c r="AD1592" s="89"/>
      <c r="AE1592" s="89"/>
      <c r="AF1592" s="89"/>
      <c r="AG1592" s="89"/>
      <c r="AH1592" s="89"/>
      <c r="AI1592" s="89"/>
      <c r="AJ1592" s="89"/>
      <c r="AK1592" s="89"/>
      <c r="AL1592" s="89"/>
      <c r="AM1592" s="89"/>
      <c r="AN1592" s="89"/>
      <c r="AO1592" s="89"/>
      <c r="AP1592" s="89"/>
      <c r="AQ1592" s="89"/>
      <c r="AR1592" s="89"/>
      <c r="AS1592" s="89"/>
      <c r="AT1592" s="89"/>
      <c r="AU1592" s="89"/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</row>
    <row r="1593" spans="1:62" ht="12.75" x14ac:dyDescent="0.2">
      <c r="A1593" s="89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89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89"/>
      <c r="AN1593" s="89"/>
      <c r="AO1593" s="89"/>
      <c r="AP1593" s="89"/>
      <c r="AQ1593" s="89"/>
      <c r="AR1593" s="89"/>
      <c r="AS1593" s="89"/>
      <c r="AT1593" s="89"/>
      <c r="AU1593" s="89"/>
      <c r="AV1593" s="89"/>
      <c r="AW1593" s="89"/>
      <c r="AX1593" s="89"/>
      <c r="AY1593" s="89"/>
      <c r="AZ1593" s="89"/>
      <c r="BA1593" s="89"/>
      <c r="BB1593" s="89"/>
      <c r="BC1593" s="89"/>
      <c r="BD1593" s="89"/>
      <c r="BE1593" s="89"/>
      <c r="BF1593" s="89"/>
      <c r="BG1593" s="89"/>
      <c r="BH1593" s="89"/>
      <c r="BI1593" s="89"/>
      <c r="BJ1593" s="89"/>
    </row>
    <row r="1594" spans="1:62" ht="12.75" x14ac:dyDescent="0.2">
      <c r="A1594" s="89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  <c r="T1594" s="89"/>
      <c r="U1594" s="89"/>
      <c r="V1594" s="89"/>
      <c r="W1594" s="89"/>
      <c r="X1594" s="89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  <c r="AM1594" s="89"/>
      <c r="AN1594" s="89"/>
      <c r="AO1594" s="89"/>
      <c r="AP1594" s="89"/>
      <c r="AQ1594" s="89"/>
      <c r="AR1594" s="89"/>
      <c r="AS1594" s="89"/>
      <c r="AT1594" s="89"/>
      <c r="AU1594" s="89"/>
      <c r="AV1594" s="89"/>
      <c r="AW1594" s="89"/>
      <c r="AX1594" s="89"/>
      <c r="AY1594" s="89"/>
      <c r="AZ1594" s="89"/>
      <c r="BA1594" s="89"/>
      <c r="BB1594" s="89"/>
      <c r="BC1594" s="89"/>
      <c r="BD1594" s="89"/>
      <c r="BE1594" s="89"/>
      <c r="BF1594" s="89"/>
      <c r="BG1594" s="89"/>
      <c r="BH1594" s="89"/>
      <c r="BI1594" s="89"/>
      <c r="BJ1594" s="89"/>
    </row>
    <row r="1595" spans="1:62" ht="12.75" x14ac:dyDescent="0.2">
      <c r="A1595" s="89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  <c r="T1595" s="89"/>
      <c r="U1595" s="89"/>
      <c r="V1595" s="89"/>
      <c r="W1595" s="89"/>
      <c r="X1595" s="89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  <c r="AM1595" s="89"/>
      <c r="AN1595" s="89"/>
      <c r="AO1595" s="89"/>
      <c r="AP1595" s="89"/>
      <c r="AQ1595" s="89"/>
      <c r="AR1595" s="89"/>
      <c r="AS1595" s="89"/>
      <c r="AT1595" s="89"/>
      <c r="AU1595" s="89"/>
      <c r="AV1595" s="89"/>
      <c r="AW1595" s="89"/>
      <c r="AX1595" s="89"/>
      <c r="AY1595" s="89"/>
      <c r="AZ1595" s="89"/>
      <c r="BA1595" s="89"/>
      <c r="BB1595" s="89"/>
      <c r="BC1595" s="89"/>
      <c r="BD1595" s="89"/>
      <c r="BE1595" s="89"/>
      <c r="BF1595" s="89"/>
      <c r="BG1595" s="89"/>
      <c r="BH1595" s="89"/>
      <c r="BI1595" s="89"/>
      <c r="BJ1595" s="89"/>
    </row>
    <row r="1596" spans="1:62" ht="12.75" x14ac:dyDescent="0.2">
      <c r="A1596" s="89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89"/>
      <c r="AP1596" s="89"/>
      <c r="AQ1596" s="89"/>
      <c r="AR1596" s="89"/>
      <c r="AS1596" s="89"/>
      <c r="AT1596" s="89"/>
      <c r="AU1596" s="89"/>
      <c r="AV1596" s="89"/>
      <c r="AW1596" s="89"/>
      <c r="AX1596" s="89"/>
      <c r="AY1596" s="89"/>
      <c r="AZ1596" s="89"/>
      <c r="BA1596" s="89"/>
      <c r="BB1596" s="89"/>
      <c r="BC1596" s="89"/>
      <c r="BD1596" s="89"/>
      <c r="BE1596" s="89"/>
      <c r="BF1596" s="89"/>
      <c r="BG1596" s="89"/>
      <c r="BH1596" s="89"/>
      <c r="BI1596" s="89"/>
      <c r="BJ1596" s="89"/>
    </row>
    <row r="1597" spans="1:62" ht="12.75" x14ac:dyDescent="0.2">
      <c r="A1597" s="89"/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  <c r="L1597" s="89"/>
      <c r="M1597" s="89"/>
      <c r="N1597" s="89"/>
      <c r="O1597" s="89"/>
      <c r="P1597" s="89"/>
      <c r="Q1597" s="89"/>
      <c r="R1597" s="89"/>
      <c r="S1597" s="89"/>
      <c r="T1597" s="89"/>
      <c r="U1597" s="89"/>
      <c r="V1597" s="89"/>
      <c r="W1597" s="89"/>
      <c r="X1597" s="89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  <c r="AM1597" s="89"/>
      <c r="AN1597" s="89"/>
      <c r="AO1597" s="89"/>
      <c r="AP1597" s="89"/>
      <c r="AQ1597" s="89"/>
      <c r="AR1597" s="89"/>
      <c r="AS1597" s="89"/>
      <c r="AT1597" s="89"/>
      <c r="AU1597" s="89"/>
      <c r="AV1597" s="89"/>
      <c r="AW1597" s="89"/>
      <c r="AX1597" s="89"/>
      <c r="AY1597" s="89"/>
      <c r="AZ1597" s="89"/>
      <c r="BA1597" s="89"/>
      <c r="BB1597" s="89"/>
      <c r="BC1597" s="89"/>
      <c r="BD1597" s="89"/>
      <c r="BE1597" s="89"/>
      <c r="BF1597" s="89"/>
      <c r="BG1597" s="89"/>
      <c r="BH1597" s="89"/>
      <c r="BI1597" s="89"/>
      <c r="BJ1597" s="89"/>
    </row>
    <row r="1598" spans="1:62" ht="12.75" x14ac:dyDescent="0.2">
      <c r="A1598" s="89"/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89"/>
      <c r="S1598" s="89"/>
      <c r="T1598" s="89"/>
      <c r="U1598" s="89"/>
      <c r="V1598" s="89"/>
      <c r="W1598" s="89"/>
      <c r="X1598" s="89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  <c r="AM1598" s="89"/>
      <c r="AN1598" s="89"/>
      <c r="AO1598" s="89"/>
      <c r="AP1598" s="89"/>
      <c r="AQ1598" s="89"/>
      <c r="AR1598" s="89"/>
      <c r="AS1598" s="89"/>
      <c r="AT1598" s="89"/>
      <c r="AU1598" s="89"/>
      <c r="AV1598" s="89"/>
      <c r="AW1598" s="89"/>
      <c r="AX1598" s="89"/>
      <c r="AY1598" s="89"/>
      <c r="AZ1598" s="89"/>
      <c r="BA1598" s="89"/>
      <c r="BB1598" s="89"/>
      <c r="BC1598" s="89"/>
      <c r="BD1598" s="89"/>
      <c r="BE1598" s="89"/>
      <c r="BF1598" s="89"/>
      <c r="BG1598" s="89"/>
      <c r="BH1598" s="89"/>
      <c r="BI1598" s="89"/>
      <c r="BJ1598" s="89"/>
    </row>
    <row r="1599" spans="1:62" ht="12.75" x14ac:dyDescent="0.2">
      <c r="A1599" s="89"/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89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89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89"/>
      <c r="AX1599" s="89"/>
      <c r="AY1599" s="89"/>
      <c r="AZ1599" s="89"/>
      <c r="BA1599" s="89"/>
      <c r="BB1599" s="89"/>
      <c r="BC1599" s="89"/>
      <c r="BD1599" s="89"/>
      <c r="BE1599" s="89"/>
      <c r="BF1599" s="89"/>
      <c r="BG1599" s="89"/>
      <c r="BH1599" s="89"/>
      <c r="BI1599" s="89"/>
      <c r="BJ1599" s="89"/>
    </row>
    <row r="1600" spans="1:62" ht="12.75" x14ac:dyDescent="0.2">
      <c r="A1600" s="89"/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89"/>
      <c r="P1600" s="89"/>
      <c r="Q1600" s="89"/>
      <c r="R1600" s="89"/>
      <c r="S1600" s="89"/>
      <c r="T1600" s="89"/>
      <c r="U1600" s="89"/>
      <c r="V1600" s="89"/>
      <c r="W1600" s="89"/>
      <c r="X1600" s="89"/>
      <c r="Y1600" s="89"/>
      <c r="Z1600" s="89"/>
      <c r="AA1600" s="89"/>
      <c r="AB1600" s="89"/>
      <c r="AC1600" s="89"/>
      <c r="AD1600" s="89"/>
      <c r="AE1600" s="89"/>
      <c r="AF1600" s="89"/>
      <c r="AG1600" s="89"/>
      <c r="AH1600" s="89"/>
      <c r="AI1600" s="89"/>
      <c r="AJ1600" s="89"/>
      <c r="AK1600" s="89"/>
      <c r="AL1600" s="89"/>
      <c r="AM1600" s="89"/>
      <c r="AN1600" s="89"/>
      <c r="AO1600" s="89"/>
      <c r="AP1600" s="89"/>
      <c r="AQ1600" s="89"/>
      <c r="AR1600" s="89"/>
      <c r="AS1600" s="89"/>
      <c r="AT1600" s="89"/>
      <c r="AU1600" s="89"/>
      <c r="AV1600" s="89"/>
      <c r="AW1600" s="89"/>
      <c r="AX1600" s="89"/>
      <c r="AY1600" s="89"/>
      <c r="AZ1600" s="89"/>
      <c r="BA1600" s="89"/>
      <c r="BB1600" s="89"/>
      <c r="BC1600" s="89"/>
      <c r="BD1600" s="89"/>
      <c r="BE1600" s="89"/>
      <c r="BF1600" s="89"/>
      <c r="BG1600" s="89"/>
      <c r="BH1600" s="89"/>
      <c r="BI1600" s="89"/>
      <c r="BJ1600" s="89"/>
    </row>
    <row r="1601" spans="1:62" ht="12.75" x14ac:dyDescent="0.2">
      <c r="A1601" s="89"/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89"/>
      <c r="P1601" s="89"/>
      <c r="Q1601" s="89"/>
      <c r="R1601" s="89"/>
      <c r="S1601" s="89"/>
      <c r="T1601" s="89"/>
      <c r="U1601" s="89"/>
      <c r="V1601" s="89"/>
      <c r="W1601" s="89"/>
      <c r="X1601" s="89"/>
      <c r="Y1601" s="89"/>
      <c r="Z1601" s="89"/>
      <c r="AA1601" s="89"/>
      <c r="AB1601" s="89"/>
      <c r="AC1601" s="89"/>
      <c r="AD1601" s="89"/>
      <c r="AE1601" s="89"/>
      <c r="AF1601" s="89"/>
      <c r="AG1601" s="89"/>
      <c r="AH1601" s="89"/>
      <c r="AI1601" s="89"/>
      <c r="AJ1601" s="89"/>
      <c r="AK1601" s="89"/>
      <c r="AL1601" s="89"/>
      <c r="AM1601" s="89"/>
      <c r="AN1601" s="89"/>
      <c r="AO1601" s="89"/>
      <c r="AP1601" s="89"/>
      <c r="AQ1601" s="89"/>
      <c r="AR1601" s="89"/>
      <c r="AS1601" s="89"/>
      <c r="AT1601" s="89"/>
      <c r="AU1601" s="89"/>
      <c r="AV1601" s="89"/>
      <c r="AW1601" s="89"/>
      <c r="AX1601" s="89"/>
      <c r="AY1601" s="89"/>
      <c r="AZ1601" s="89"/>
      <c r="BA1601" s="89"/>
      <c r="BB1601" s="89"/>
      <c r="BC1601" s="89"/>
      <c r="BD1601" s="89"/>
      <c r="BE1601" s="89"/>
      <c r="BF1601" s="89"/>
      <c r="BG1601" s="89"/>
      <c r="BH1601" s="89"/>
      <c r="BI1601" s="89"/>
      <c r="BJ1601" s="89"/>
    </row>
    <row r="1602" spans="1:62" ht="12.75" x14ac:dyDescent="0.2">
      <c r="A1602" s="89"/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89"/>
      <c r="P1602" s="89"/>
      <c r="Q1602" s="89"/>
      <c r="R1602" s="89"/>
      <c r="S1602" s="89"/>
      <c r="T1602" s="89"/>
      <c r="U1602" s="89"/>
      <c r="V1602" s="89"/>
      <c r="W1602" s="89"/>
      <c r="X1602" s="89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  <c r="AM1602" s="89"/>
      <c r="AN1602" s="89"/>
      <c r="AO1602" s="89"/>
      <c r="AP1602" s="89"/>
      <c r="AQ1602" s="89"/>
      <c r="AR1602" s="89"/>
      <c r="AS1602" s="89"/>
      <c r="AT1602" s="89"/>
      <c r="AU1602" s="89"/>
      <c r="AV1602" s="89"/>
      <c r="AW1602" s="89"/>
      <c r="AX1602" s="89"/>
      <c r="AY1602" s="89"/>
      <c r="AZ1602" s="89"/>
      <c r="BA1602" s="89"/>
      <c r="BB1602" s="89"/>
      <c r="BC1602" s="89"/>
      <c r="BD1602" s="89"/>
      <c r="BE1602" s="89"/>
      <c r="BF1602" s="89"/>
      <c r="BG1602" s="89"/>
      <c r="BH1602" s="89"/>
      <c r="BI1602" s="89"/>
      <c r="BJ1602" s="89"/>
    </row>
    <row r="1603" spans="1:62" ht="12.75" x14ac:dyDescent="0.2">
      <c r="A1603" s="89"/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89"/>
      <c r="P1603" s="89"/>
      <c r="Q1603" s="89"/>
      <c r="R1603" s="89"/>
      <c r="S1603" s="89"/>
      <c r="T1603" s="89"/>
      <c r="U1603" s="89"/>
      <c r="V1603" s="89"/>
      <c r="W1603" s="89"/>
      <c r="X1603" s="89"/>
      <c r="Y1603" s="89"/>
      <c r="Z1603" s="89"/>
      <c r="AA1603" s="89"/>
      <c r="AB1603" s="89"/>
      <c r="AC1603" s="89"/>
      <c r="AD1603" s="89"/>
      <c r="AE1603" s="89"/>
      <c r="AF1603" s="89"/>
      <c r="AG1603" s="89"/>
      <c r="AH1603" s="89"/>
      <c r="AI1603" s="89"/>
      <c r="AJ1603" s="89"/>
      <c r="AK1603" s="89"/>
      <c r="AL1603" s="89"/>
      <c r="AM1603" s="89"/>
      <c r="AN1603" s="89"/>
      <c r="AO1603" s="89"/>
      <c r="AP1603" s="89"/>
      <c r="AQ1603" s="89"/>
      <c r="AR1603" s="89"/>
      <c r="AS1603" s="89"/>
      <c r="AT1603" s="89"/>
      <c r="AU1603" s="89"/>
      <c r="AV1603" s="89"/>
      <c r="AW1603" s="89"/>
      <c r="AX1603" s="89"/>
      <c r="AY1603" s="89"/>
      <c r="AZ1603" s="89"/>
      <c r="BA1603" s="89"/>
      <c r="BB1603" s="89"/>
      <c r="BC1603" s="89"/>
      <c r="BD1603" s="89"/>
      <c r="BE1603" s="89"/>
      <c r="BF1603" s="89"/>
      <c r="BG1603" s="89"/>
      <c r="BH1603" s="89"/>
      <c r="BI1603" s="89"/>
      <c r="BJ1603" s="89"/>
    </row>
    <row r="1604" spans="1:62" ht="12.75" x14ac:dyDescent="0.2">
      <c r="A1604" s="89"/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89"/>
      <c r="P1604" s="89"/>
      <c r="Q1604" s="89"/>
      <c r="R1604" s="89"/>
      <c r="S1604" s="89"/>
      <c r="T1604" s="89"/>
      <c r="U1604" s="89"/>
      <c r="V1604" s="89"/>
      <c r="W1604" s="89"/>
      <c r="X1604" s="89"/>
      <c r="Y1604" s="89"/>
      <c r="Z1604" s="89"/>
      <c r="AA1604" s="89"/>
      <c r="AB1604" s="89"/>
      <c r="AC1604" s="89"/>
      <c r="AD1604" s="89"/>
      <c r="AE1604" s="89"/>
      <c r="AF1604" s="89"/>
      <c r="AG1604" s="89"/>
      <c r="AH1604" s="89"/>
      <c r="AI1604" s="89"/>
      <c r="AJ1604" s="89"/>
      <c r="AK1604" s="89"/>
      <c r="AL1604" s="89"/>
      <c r="AM1604" s="89"/>
      <c r="AN1604" s="89"/>
      <c r="AO1604" s="89"/>
      <c r="AP1604" s="89"/>
      <c r="AQ1604" s="89"/>
      <c r="AR1604" s="89"/>
      <c r="AS1604" s="89"/>
      <c r="AT1604" s="89"/>
      <c r="AU1604" s="89"/>
      <c r="AV1604" s="89"/>
      <c r="AW1604" s="89"/>
      <c r="AX1604" s="89"/>
      <c r="AY1604" s="89"/>
      <c r="AZ1604" s="89"/>
      <c r="BA1604" s="89"/>
      <c r="BB1604" s="89"/>
      <c r="BC1604" s="89"/>
      <c r="BD1604" s="89"/>
      <c r="BE1604" s="89"/>
      <c r="BF1604" s="89"/>
      <c r="BG1604" s="89"/>
      <c r="BH1604" s="89"/>
      <c r="BI1604" s="89"/>
      <c r="BJ1604" s="89"/>
    </row>
    <row r="1605" spans="1:62" ht="12.75" x14ac:dyDescent="0.2">
      <c r="A1605" s="89"/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89"/>
      <c r="P1605" s="89"/>
      <c r="Q1605" s="89"/>
      <c r="R1605" s="89"/>
      <c r="S1605" s="89"/>
      <c r="T1605" s="89"/>
      <c r="U1605" s="89"/>
      <c r="V1605" s="89"/>
      <c r="W1605" s="89"/>
      <c r="X1605" s="89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  <c r="AM1605" s="89"/>
      <c r="AN1605" s="89"/>
      <c r="AO1605" s="89"/>
      <c r="AP1605" s="89"/>
      <c r="AQ1605" s="89"/>
      <c r="AR1605" s="89"/>
      <c r="AS1605" s="89"/>
      <c r="AT1605" s="89"/>
      <c r="AU1605" s="89"/>
      <c r="AV1605" s="89"/>
      <c r="AW1605" s="89"/>
      <c r="AX1605" s="89"/>
      <c r="AY1605" s="89"/>
      <c r="AZ1605" s="89"/>
      <c r="BA1605" s="89"/>
      <c r="BB1605" s="89"/>
      <c r="BC1605" s="89"/>
      <c r="BD1605" s="89"/>
      <c r="BE1605" s="89"/>
      <c r="BF1605" s="89"/>
      <c r="BG1605" s="89"/>
      <c r="BH1605" s="89"/>
      <c r="BI1605" s="89"/>
      <c r="BJ1605" s="89"/>
    </row>
    <row r="1606" spans="1:62" ht="12.75" x14ac:dyDescent="0.2">
      <c r="A1606" s="89"/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  <c r="L1606" s="89"/>
      <c r="M1606" s="89"/>
      <c r="N1606" s="89"/>
      <c r="O1606" s="89"/>
      <c r="P1606" s="89"/>
      <c r="Q1606" s="89"/>
      <c r="R1606" s="89"/>
      <c r="S1606" s="89"/>
      <c r="T1606" s="89"/>
      <c r="U1606" s="89"/>
      <c r="V1606" s="89"/>
      <c r="W1606" s="89"/>
      <c r="X1606" s="89"/>
      <c r="Y1606" s="89"/>
      <c r="Z1606" s="89"/>
      <c r="AA1606" s="89"/>
      <c r="AB1606" s="89"/>
      <c r="AC1606" s="89"/>
      <c r="AD1606" s="89"/>
      <c r="AE1606" s="89"/>
      <c r="AF1606" s="89"/>
      <c r="AG1606" s="89"/>
      <c r="AH1606" s="89"/>
      <c r="AI1606" s="89"/>
      <c r="AJ1606" s="89"/>
      <c r="AK1606" s="89"/>
      <c r="AL1606" s="89"/>
      <c r="AM1606" s="89"/>
      <c r="AN1606" s="89"/>
      <c r="AO1606" s="89"/>
      <c r="AP1606" s="89"/>
      <c r="AQ1606" s="89"/>
      <c r="AR1606" s="89"/>
      <c r="AS1606" s="89"/>
      <c r="AT1606" s="89"/>
      <c r="AU1606" s="89"/>
      <c r="AV1606" s="89"/>
      <c r="AW1606" s="89"/>
      <c r="AX1606" s="89"/>
      <c r="AY1606" s="89"/>
      <c r="AZ1606" s="89"/>
      <c r="BA1606" s="89"/>
      <c r="BB1606" s="89"/>
      <c r="BC1606" s="89"/>
      <c r="BD1606" s="89"/>
      <c r="BE1606" s="89"/>
      <c r="BF1606" s="89"/>
      <c r="BG1606" s="89"/>
      <c r="BH1606" s="89"/>
      <c r="BI1606" s="89"/>
      <c r="BJ1606" s="89"/>
    </row>
    <row r="1607" spans="1:62" ht="12.75" x14ac:dyDescent="0.2">
      <c r="A1607" s="89"/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  <c r="L1607" s="89"/>
      <c r="M1607" s="89"/>
      <c r="N1607" s="89"/>
      <c r="O1607" s="89"/>
      <c r="P1607" s="89"/>
      <c r="Q1607" s="89"/>
      <c r="R1607" s="89"/>
      <c r="S1607" s="89"/>
      <c r="T1607" s="89"/>
      <c r="U1607" s="89"/>
      <c r="V1607" s="89"/>
      <c r="W1607" s="89"/>
      <c r="X1607" s="89"/>
      <c r="Y1607" s="89"/>
      <c r="Z1607" s="89"/>
      <c r="AA1607" s="89"/>
      <c r="AB1607" s="89"/>
      <c r="AC1607" s="89"/>
      <c r="AD1607" s="89"/>
      <c r="AE1607" s="89"/>
      <c r="AF1607" s="89"/>
      <c r="AG1607" s="89"/>
      <c r="AH1607" s="89"/>
      <c r="AI1607" s="89"/>
      <c r="AJ1607" s="89"/>
      <c r="AK1607" s="89"/>
      <c r="AL1607" s="89"/>
      <c r="AM1607" s="89"/>
      <c r="AN1607" s="89"/>
      <c r="AO1607" s="89"/>
      <c r="AP1607" s="89"/>
      <c r="AQ1607" s="89"/>
      <c r="AR1607" s="89"/>
      <c r="AS1607" s="89"/>
      <c r="AT1607" s="89"/>
      <c r="AU1607" s="89"/>
      <c r="AV1607" s="89"/>
      <c r="AW1607" s="89"/>
      <c r="AX1607" s="89"/>
      <c r="AY1607" s="89"/>
      <c r="AZ1607" s="89"/>
      <c r="BA1607" s="89"/>
      <c r="BB1607" s="89"/>
      <c r="BC1607" s="89"/>
      <c r="BD1607" s="89"/>
      <c r="BE1607" s="89"/>
      <c r="BF1607" s="89"/>
      <c r="BG1607" s="89"/>
      <c r="BH1607" s="89"/>
      <c r="BI1607" s="89"/>
      <c r="BJ1607" s="89"/>
    </row>
    <row r="1608" spans="1:62" ht="12.75" x14ac:dyDescent="0.2">
      <c r="A1608" s="89"/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  <c r="S1608" s="89"/>
      <c r="T1608" s="89"/>
      <c r="U1608" s="89"/>
      <c r="V1608" s="89"/>
      <c r="W1608" s="89"/>
      <c r="X1608" s="89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  <c r="AM1608" s="89"/>
      <c r="AN1608" s="89"/>
      <c r="AO1608" s="89"/>
      <c r="AP1608" s="89"/>
      <c r="AQ1608" s="89"/>
      <c r="AR1608" s="89"/>
      <c r="AS1608" s="89"/>
      <c r="AT1608" s="89"/>
      <c r="AU1608" s="89"/>
      <c r="AV1608" s="89"/>
      <c r="AW1608" s="89"/>
      <c r="AX1608" s="89"/>
      <c r="AY1608" s="89"/>
      <c r="AZ1608" s="89"/>
      <c r="BA1608" s="89"/>
      <c r="BB1608" s="89"/>
      <c r="BC1608" s="89"/>
      <c r="BD1608" s="89"/>
      <c r="BE1608" s="89"/>
      <c r="BF1608" s="89"/>
      <c r="BG1608" s="89"/>
      <c r="BH1608" s="89"/>
      <c r="BI1608" s="89"/>
      <c r="BJ1608" s="89"/>
    </row>
    <row r="1609" spans="1:62" ht="12.75" x14ac:dyDescent="0.2">
      <c r="A1609" s="89"/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  <c r="T1609" s="89"/>
      <c r="U1609" s="89"/>
      <c r="V1609" s="89"/>
      <c r="W1609" s="89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89"/>
      <c r="AL1609" s="89"/>
      <c r="AM1609" s="89"/>
      <c r="AN1609" s="89"/>
      <c r="AO1609" s="89"/>
      <c r="AP1609" s="89"/>
      <c r="AQ1609" s="89"/>
      <c r="AR1609" s="89"/>
      <c r="AS1609" s="89"/>
      <c r="AT1609" s="89"/>
      <c r="AU1609" s="89"/>
      <c r="AV1609" s="89"/>
      <c r="AW1609" s="89"/>
      <c r="AX1609" s="89"/>
      <c r="AY1609" s="89"/>
      <c r="AZ1609" s="89"/>
      <c r="BA1609" s="89"/>
      <c r="BB1609" s="89"/>
      <c r="BC1609" s="89"/>
      <c r="BD1609" s="89"/>
      <c r="BE1609" s="89"/>
      <c r="BF1609" s="89"/>
      <c r="BG1609" s="89"/>
      <c r="BH1609" s="89"/>
      <c r="BI1609" s="89"/>
      <c r="BJ1609" s="89"/>
    </row>
    <row r="1610" spans="1:62" ht="12.75" x14ac:dyDescent="0.2">
      <c r="A1610" s="89"/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  <c r="L1610" s="89"/>
      <c r="M1610" s="89"/>
      <c r="N1610" s="89"/>
      <c r="O1610" s="89"/>
      <c r="P1610" s="89"/>
      <c r="Q1610" s="89"/>
      <c r="R1610" s="89"/>
      <c r="S1610" s="89"/>
      <c r="T1610" s="89"/>
      <c r="U1610" s="89"/>
      <c r="V1610" s="89"/>
      <c r="W1610" s="89"/>
      <c r="X1610" s="89"/>
      <c r="Y1610" s="89"/>
      <c r="Z1610" s="89"/>
      <c r="AA1610" s="89"/>
      <c r="AB1610" s="89"/>
      <c r="AC1610" s="89"/>
      <c r="AD1610" s="89"/>
      <c r="AE1610" s="89"/>
      <c r="AF1610" s="89"/>
      <c r="AG1610" s="89"/>
      <c r="AH1610" s="89"/>
      <c r="AI1610" s="89"/>
      <c r="AJ1610" s="89"/>
      <c r="AK1610" s="89"/>
      <c r="AL1610" s="89"/>
      <c r="AM1610" s="89"/>
      <c r="AN1610" s="89"/>
      <c r="AO1610" s="89"/>
      <c r="AP1610" s="89"/>
      <c r="AQ1610" s="89"/>
      <c r="AR1610" s="89"/>
      <c r="AS1610" s="89"/>
      <c r="AT1610" s="89"/>
      <c r="AU1610" s="89"/>
      <c r="AV1610" s="89"/>
      <c r="AW1610" s="89"/>
      <c r="AX1610" s="89"/>
      <c r="AY1610" s="89"/>
      <c r="AZ1610" s="89"/>
      <c r="BA1610" s="89"/>
      <c r="BB1610" s="89"/>
      <c r="BC1610" s="89"/>
      <c r="BD1610" s="89"/>
      <c r="BE1610" s="89"/>
      <c r="BF1610" s="89"/>
      <c r="BG1610" s="89"/>
      <c r="BH1610" s="89"/>
      <c r="BI1610" s="89"/>
      <c r="BJ1610" s="89"/>
    </row>
    <row r="1611" spans="1:62" ht="12.75" x14ac:dyDescent="0.2">
      <c r="A1611" s="89"/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  <c r="S1611" s="89"/>
      <c r="T1611" s="89"/>
      <c r="U1611" s="89"/>
      <c r="V1611" s="89"/>
      <c r="W1611" s="89"/>
      <c r="X1611" s="89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  <c r="AM1611" s="89"/>
      <c r="AN1611" s="89"/>
      <c r="AO1611" s="89"/>
      <c r="AP1611" s="89"/>
      <c r="AQ1611" s="89"/>
      <c r="AR1611" s="89"/>
      <c r="AS1611" s="89"/>
      <c r="AT1611" s="89"/>
      <c r="AU1611" s="89"/>
      <c r="AV1611" s="89"/>
      <c r="AW1611" s="89"/>
      <c r="AX1611" s="89"/>
      <c r="AY1611" s="89"/>
      <c r="AZ1611" s="89"/>
      <c r="BA1611" s="89"/>
      <c r="BB1611" s="89"/>
      <c r="BC1611" s="89"/>
      <c r="BD1611" s="89"/>
      <c r="BE1611" s="89"/>
      <c r="BF1611" s="89"/>
      <c r="BG1611" s="89"/>
      <c r="BH1611" s="89"/>
      <c r="BI1611" s="89"/>
      <c r="BJ1611" s="89"/>
    </row>
    <row r="1612" spans="1:62" ht="12.75" x14ac:dyDescent="0.2">
      <c r="A1612" s="89"/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  <c r="S1612" s="89"/>
      <c r="T1612" s="89"/>
      <c r="U1612" s="89"/>
      <c r="V1612" s="89"/>
      <c r="W1612" s="89"/>
      <c r="X1612" s="89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  <c r="AM1612" s="89"/>
      <c r="AN1612" s="89"/>
      <c r="AO1612" s="89"/>
      <c r="AP1612" s="89"/>
      <c r="AQ1612" s="89"/>
      <c r="AR1612" s="89"/>
      <c r="AS1612" s="89"/>
      <c r="AT1612" s="89"/>
      <c r="AU1612" s="89"/>
      <c r="AV1612" s="89"/>
      <c r="AW1612" s="89"/>
      <c r="AX1612" s="89"/>
      <c r="AY1612" s="89"/>
      <c r="AZ1612" s="89"/>
      <c r="BA1612" s="89"/>
      <c r="BB1612" s="89"/>
      <c r="BC1612" s="89"/>
      <c r="BD1612" s="89"/>
      <c r="BE1612" s="89"/>
      <c r="BF1612" s="89"/>
      <c r="BG1612" s="89"/>
      <c r="BH1612" s="89"/>
      <c r="BI1612" s="89"/>
      <c r="BJ1612" s="89"/>
    </row>
    <row r="1613" spans="1:62" ht="12.75" x14ac:dyDescent="0.2">
      <c r="A1613" s="89"/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  <c r="L1613" s="89"/>
      <c r="M1613" s="89"/>
      <c r="N1613" s="89"/>
      <c r="O1613" s="89"/>
      <c r="P1613" s="89"/>
      <c r="Q1613" s="89"/>
      <c r="R1613" s="89"/>
      <c r="S1613" s="89"/>
      <c r="T1613" s="89"/>
      <c r="U1613" s="89"/>
      <c r="V1613" s="89"/>
      <c r="W1613" s="89"/>
      <c r="X1613" s="89"/>
      <c r="Y1613" s="89"/>
      <c r="Z1613" s="89"/>
      <c r="AA1613" s="89"/>
      <c r="AB1613" s="89"/>
      <c r="AC1613" s="89"/>
      <c r="AD1613" s="89"/>
      <c r="AE1613" s="89"/>
      <c r="AF1613" s="89"/>
      <c r="AG1613" s="89"/>
      <c r="AH1613" s="89"/>
      <c r="AI1613" s="89"/>
      <c r="AJ1613" s="89"/>
      <c r="AK1613" s="89"/>
      <c r="AL1613" s="89"/>
      <c r="AM1613" s="89"/>
      <c r="AN1613" s="89"/>
      <c r="AO1613" s="89"/>
      <c r="AP1613" s="89"/>
      <c r="AQ1613" s="89"/>
      <c r="AR1613" s="89"/>
      <c r="AS1613" s="89"/>
      <c r="AT1613" s="89"/>
      <c r="AU1613" s="89"/>
      <c r="AV1613" s="89"/>
      <c r="AW1613" s="89"/>
      <c r="AX1613" s="89"/>
      <c r="AY1613" s="89"/>
      <c r="AZ1613" s="89"/>
      <c r="BA1613" s="89"/>
      <c r="BB1613" s="89"/>
      <c r="BC1613" s="89"/>
      <c r="BD1613" s="89"/>
      <c r="BE1613" s="89"/>
      <c r="BF1613" s="89"/>
      <c r="BG1613" s="89"/>
      <c r="BH1613" s="89"/>
      <c r="BI1613" s="89"/>
      <c r="BJ1613" s="89"/>
    </row>
    <row r="1614" spans="1:62" ht="12.75" x14ac:dyDescent="0.2">
      <c r="A1614" s="89"/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  <c r="L1614" s="89"/>
      <c r="M1614" s="89"/>
      <c r="N1614" s="89"/>
      <c r="O1614" s="89"/>
      <c r="P1614" s="89"/>
      <c r="Q1614" s="89"/>
      <c r="R1614" s="89"/>
      <c r="S1614" s="89"/>
      <c r="T1614" s="89"/>
      <c r="U1614" s="89"/>
      <c r="V1614" s="89"/>
      <c r="W1614" s="89"/>
      <c r="X1614" s="89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  <c r="AM1614" s="89"/>
      <c r="AN1614" s="89"/>
      <c r="AO1614" s="89"/>
      <c r="AP1614" s="89"/>
      <c r="AQ1614" s="89"/>
      <c r="AR1614" s="89"/>
      <c r="AS1614" s="89"/>
      <c r="AT1614" s="89"/>
      <c r="AU1614" s="89"/>
      <c r="AV1614" s="89"/>
      <c r="AW1614" s="89"/>
      <c r="AX1614" s="89"/>
      <c r="AY1614" s="89"/>
      <c r="AZ1614" s="89"/>
      <c r="BA1614" s="89"/>
      <c r="BB1614" s="89"/>
      <c r="BC1614" s="89"/>
      <c r="BD1614" s="89"/>
      <c r="BE1614" s="89"/>
      <c r="BF1614" s="89"/>
      <c r="BG1614" s="89"/>
      <c r="BH1614" s="89"/>
      <c r="BI1614" s="89"/>
      <c r="BJ1614" s="89"/>
    </row>
    <row r="1615" spans="1:62" ht="12.75" x14ac:dyDescent="0.2">
      <c r="A1615" s="89"/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  <c r="L1615" s="89"/>
      <c r="M1615" s="89"/>
      <c r="N1615" s="89"/>
      <c r="O1615" s="89"/>
      <c r="P1615" s="89"/>
      <c r="Q1615" s="89"/>
      <c r="R1615" s="89"/>
      <c r="S1615" s="89"/>
      <c r="T1615" s="89"/>
      <c r="U1615" s="89"/>
      <c r="V1615" s="89"/>
      <c r="W1615" s="89"/>
      <c r="X1615" s="89"/>
      <c r="Y1615" s="89"/>
      <c r="Z1615" s="89"/>
      <c r="AA1615" s="89"/>
      <c r="AB1615" s="89"/>
      <c r="AC1615" s="89"/>
      <c r="AD1615" s="89"/>
      <c r="AE1615" s="89"/>
      <c r="AF1615" s="89"/>
      <c r="AG1615" s="89"/>
      <c r="AH1615" s="89"/>
      <c r="AI1615" s="89"/>
      <c r="AJ1615" s="89"/>
      <c r="AK1615" s="89"/>
      <c r="AL1615" s="89"/>
      <c r="AM1615" s="89"/>
      <c r="AN1615" s="89"/>
      <c r="AO1615" s="89"/>
      <c r="AP1615" s="89"/>
      <c r="AQ1615" s="89"/>
      <c r="AR1615" s="89"/>
      <c r="AS1615" s="89"/>
      <c r="AT1615" s="89"/>
      <c r="AU1615" s="89"/>
      <c r="AV1615" s="89"/>
      <c r="AW1615" s="89"/>
      <c r="AX1615" s="89"/>
      <c r="AY1615" s="89"/>
      <c r="AZ1615" s="89"/>
      <c r="BA1615" s="89"/>
      <c r="BB1615" s="89"/>
      <c r="BC1615" s="89"/>
      <c r="BD1615" s="89"/>
      <c r="BE1615" s="89"/>
      <c r="BF1615" s="89"/>
      <c r="BG1615" s="89"/>
      <c r="BH1615" s="89"/>
      <c r="BI1615" s="89"/>
      <c r="BJ1615" s="89"/>
    </row>
    <row r="1616" spans="1:62" ht="12.75" x14ac:dyDescent="0.2">
      <c r="A1616" s="89"/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  <c r="L1616" s="89"/>
      <c r="M1616" s="89"/>
      <c r="N1616" s="89"/>
      <c r="O1616" s="89"/>
      <c r="P1616" s="89"/>
      <c r="Q1616" s="89"/>
      <c r="R1616" s="89"/>
      <c r="S1616" s="89"/>
      <c r="T1616" s="89"/>
      <c r="U1616" s="89"/>
      <c r="V1616" s="89"/>
      <c r="W1616" s="89"/>
      <c r="X1616" s="89"/>
      <c r="Y1616" s="89"/>
      <c r="Z1616" s="89"/>
      <c r="AA1616" s="89"/>
      <c r="AB1616" s="89"/>
      <c r="AC1616" s="89"/>
      <c r="AD1616" s="89"/>
      <c r="AE1616" s="89"/>
      <c r="AF1616" s="89"/>
      <c r="AG1616" s="89"/>
      <c r="AH1616" s="89"/>
      <c r="AI1616" s="89"/>
      <c r="AJ1616" s="89"/>
      <c r="AK1616" s="89"/>
      <c r="AL1616" s="89"/>
      <c r="AM1616" s="89"/>
      <c r="AN1616" s="89"/>
      <c r="AO1616" s="89"/>
      <c r="AP1616" s="89"/>
      <c r="AQ1616" s="89"/>
      <c r="AR1616" s="89"/>
      <c r="AS1616" s="89"/>
      <c r="AT1616" s="89"/>
      <c r="AU1616" s="89"/>
      <c r="AV1616" s="89"/>
      <c r="AW1616" s="89"/>
      <c r="AX1616" s="89"/>
      <c r="AY1616" s="89"/>
      <c r="AZ1616" s="89"/>
      <c r="BA1616" s="89"/>
      <c r="BB1616" s="89"/>
      <c r="BC1616" s="89"/>
      <c r="BD1616" s="89"/>
      <c r="BE1616" s="89"/>
      <c r="BF1616" s="89"/>
      <c r="BG1616" s="89"/>
      <c r="BH1616" s="89"/>
      <c r="BI1616" s="89"/>
      <c r="BJ1616" s="89"/>
    </row>
    <row r="1617" spans="1:62" ht="12.75" x14ac:dyDescent="0.2">
      <c r="A1617" s="89"/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  <c r="L1617" s="89"/>
      <c r="M1617" s="89"/>
      <c r="N1617" s="89"/>
      <c r="O1617" s="89"/>
      <c r="P1617" s="89"/>
      <c r="Q1617" s="89"/>
      <c r="R1617" s="89"/>
      <c r="S1617" s="89"/>
      <c r="T1617" s="89"/>
      <c r="U1617" s="89"/>
      <c r="V1617" s="89"/>
      <c r="W1617" s="89"/>
      <c r="X1617" s="89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  <c r="AM1617" s="89"/>
      <c r="AN1617" s="89"/>
      <c r="AO1617" s="89"/>
      <c r="AP1617" s="89"/>
      <c r="AQ1617" s="89"/>
      <c r="AR1617" s="89"/>
      <c r="AS1617" s="89"/>
      <c r="AT1617" s="89"/>
      <c r="AU1617" s="89"/>
      <c r="AV1617" s="89"/>
      <c r="AW1617" s="89"/>
      <c r="AX1617" s="89"/>
      <c r="AY1617" s="89"/>
      <c r="AZ1617" s="89"/>
      <c r="BA1617" s="89"/>
      <c r="BB1617" s="89"/>
      <c r="BC1617" s="89"/>
      <c r="BD1617" s="89"/>
      <c r="BE1617" s="89"/>
      <c r="BF1617" s="89"/>
      <c r="BG1617" s="89"/>
      <c r="BH1617" s="89"/>
      <c r="BI1617" s="89"/>
      <c r="BJ1617" s="89"/>
    </row>
    <row r="1618" spans="1:62" ht="12.75" x14ac:dyDescent="0.2">
      <c r="A1618" s="89"/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89"/>
      <c r="P1618" s="89"/>
      <c r="Q1618" s="89"/>
      <c r="R1618" s="89"/>
      <c r="S1618" s="89"/>
      <c r="T1618" s="89"/>
      <c r="U1618" s="89"/>
      <c r="V1618" s="89"/>
      <c r="W1618" s="89"/>
      <c r="X1618" s="89"/>
      <c r="Y1618" s="89"/>
      <c r="Z1618" s="89"/>
      <c r="AA1618" s="89"/>
      <c r="AB1618" s="89"/>
      <c r="AC1618" s="89"/>
      <c r="AD1618" s="89"/>
      <c r="AE1618" s="89"/>
      <c r="AF1618" s="89"/>
      <c r="AG1618" s="89"/>
      <c r="AH1618" s="89"/>
      <c r="AI1618" s="89"/>
      <c r="AJ1618" s="89"/>
      <c r="AK1618" s="89"/>
      <c r="AL1618" s="89"/>
      <c r="AM1618" s="89"/>
      <c r="AN1618" s="89"/>
      <c r="AO1618" s="89"/>
      <c r="AP1618" s="89"/>
      <c r="AQ1618" s="89"/>
      <c r="AR1618" s="89"/>
      <c r="AS1618" s="89"/>
      <c r="AT1618" s="89"/>
      <c r="AU1618" s="89"/>
      <c r="AV1618" s="89"/>
      <c r="AW1618" s="89"/>
      <c r="AX1618" s="89"/>
      <c r="AY1618" s="89"/>
      <c r="AZ1618" s="89"/>
      <c r="BA1618" s="89"/>
      <c r="BB1618" s="89"/>
      <c r="BC1618" s="89"/>
      <c r="BD1618" s="89"/>
      <c r="BE1618" s="89"/>
      <c r="BF1618" s="89"/>
      <c r="BG1618" s="89"/>
      <c r="BH1618" s="89"/>
      <c r="BI1618" s="89"/>
      <c r="BJ1618" s="89"/>
    </row>
    <row r="1619" spans="1:62" ht="12.75" x14ac:dyDescent="0.2">
      <c r="A1619" s="89"/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89"/>
      <c r="P1619" s="89"/>
      <c r="Q1619" s="89"/>
      <c r="R1619" s="89"/>
      <c r="S1619" s="89"/>
      <c r="T1619" s="89"/>
      <c r="U1619" s="89"/>
      <c r="V1619" s="89"/>
      <c r="W1619" s="89"/>
      <c r="X1619" s="89"/>
      <c r="Y1619" s="89"/>
      <c r="Z1619" s="89"/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  <c r="AK1619" s="89"/>
      <c r="AL1619" s="89"/>
      <c r="AM1619" s="89"/>
      <c r="AN1619" s="89"/>
      <c r="AO1619" s="89"/>
      <c r="AP1619" s="89"/>
      <c r="AQ1619" s="89"/>
      <c r="AR1619" s="89"/>
      <c r="AS1619" s="89"/>
      <c r="AT1619" s="89"/>
      <c r="AU1619" s="89"/>
      <c r="AV1619" s="89"/>
      <c r="AW1619" s="89"/>
      <c r="AX1619" s="89"/>
      <c r="AY1619" s="89"/>
      <c r="AZ1619" s="89"/>
      <c r="BA1619" s="89"/>
      <c r="BB1619" s="89"/>
      <c r="BC1619" s="89"/>
      <c r="BD1619" s="89"/>
      <c r="BE1619" s="89"/>
      <c r="BF1619" s="89"/>
      <c r="BG1619" s="89"/>
      <c r="BH1619" s="89"/>
      <c r="BI1619" s="89"/>
      <c r="BJ1619" s="89"/>
    </row>
    <row r="1620" spans="1:62" ht="12.75" x14ac:dyDescent="0.2">
      <c r="A1620" s="89"/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  <c r="L1620" s="89"/>
      <c r="M1620" s="89"/>
      <c r="N1620" s="89"/>
      <c r="O1620" s="89"/>
      <c r="P1620" s="89"/>
      <c r="Q1620" s="89"/>
      <c r="R1620" s="89"/>
      <c r="S1620" s="89"/>
      <c r="T1620" s="89"/>
      <c r="U1620" s="89"/>
      <c r="V1620" s="89"/>
      <c r="W1620" s="89"/>
      <c r="X1620" s="89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  <c r="AM1620" s="89"/>
      <c r="AN1620" s="89"/>
      <c r="AO1620" s="89"/>
      <c r="AP1620" s="89"/>
      <c r="AQ1620" s="89"/>
      <c r="AR1620" s="89"/>
      <c r="AS1620" s="89"/>
      <c r="AT1620" s="89"/>
      <c r="AU1620" s="89"/>
      <c r="AV1620" s="89"/>
      <c r="AW1620" s="89"/>
      <c r="AX1620" s="89"/>
      <c r="AY1620" s="89"/>
      <c r="AZ1620" s="89"/>
      <c r="BA1620" s="89"/>
      <c r="BB1620" s="89"/>
      <c r="BC1620" s="89"/>
      <c r="BD1620" s="89"/>
      <c r="BE1620" s="89"/>
      <c r="BF1620" s="89"/>
      <c r="BG1620" s="89"/>
      <c r="BH1620" s="89"/>
      <c r="BI1620" s="89"/>
      <c r="BJ1620" s="89"/>
    </row>
    <row r="1621" spans="1:62" ht="12.75" x14ac:dyDescent="0.2">
      <c r="A1621" s="89"/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89"/>
      <c r="P1621" s="89"/>
      <c r="Q1621" s="89"/>
      <c r="R1621" s="89"/>
      <c r="S1621" s="89"/>
      <c r="T1621" s="89"/>
      <c r="U1621" s="89"/>
      <c r="V1621" s="89"/>
      <c r="W1621" s="89"/>
      <c r="X1621" s="89"/>
      <c r="Y1621" s="89"/>
      <c r="Z1621" s="89"/>
      <c r="AA1621" s="89"/>
      <c r="AB1621" s="89"/>
      <c r="AC1621" s="89"/>
      <c r="AD1621" s="89"/>
      <c r="AE1621" s="89"/>
      <c r="AF1621" s="89"/>
      <c r="AG1621" s="89"/>
      <c r="AH1621" s="89"/>
      <c r="AI1621" s="89"/>
      <c r="AJ1621" s="89"/>
      <c r="AK1621" s="89"/>
      <c r="AL1621" s="89"/>
      <c r="AM1621" s="89"/>
      <c r="AN1621" s="89"/>
      <c r="AO1621" s="89"/>
      <c r="AP1621" s="89"/>
      <c r="AQ1621" s="89"/>
      <c r="AR1621" s="89"/>
      <c r="AS1621" s="89"/>
      <c r="AT1621" s="89"/>
      <c r="AU1621" s="89"/>
      <c r="AV1621" s="89"/>
      <c r="AW1621" s="89"/>
      <c r="AX1621" s="89"/>
      <c r="AY1621" s="89"/>
      <c r="AZ1621" s="89"/>
      <c r="BA1621" s="89"/>
      <c r="BB1621" s="89"/>
      <c r="BC1621" s="89"/>
      <c r="BD1621" s="89"/>
      <c r="BE1621" s="89"/>
      <c r="BF1621" s="89"/>
      <c r="BG1621" s="89"/>
      <c r="BH1621" s="89"/>
      <c r="BI1621" s="89"/>
      <c r="BJ1621" s="89"/>
    </row>
    <row r="1622" spans="1:62" ht="12.75" x14ac:dyDescent="0.2">
      <c r="A1622" s="89"/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89"/>
      <c r="AL1622" s="89"/>
      <c r="AM1622" s="89"/>
      <c r="AN1622" s="89"/>
      <c r="AO1622" s="89"/>
      <c r="AP1622" s="89"/>
      <c r="AQ1622" s="89"/>
      <c r="AR1622" s="89"/>
      <c r="AS1622" s="89"/>
      <c r="AT1622" s="89"/>
      <c r="AU1622" s="89"/>
      <c r="AV1622" s="89"/>
      <c r="AW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</row>
    <row r="1623" spans="1:62" ht="12.75" x14ac:dyDescent="0.2">
      <c r="A1623" s="89"/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89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  <c r="AM1623" s="89"/>
      <c r="AN1623" s="89"/>
      <c r="AO1623" s="89"/>
      <c r="AP1623" s="89"/>
      <c r="AQ1623" s="89"/>
      <c r="AR1623" s="89"/>
      <c r="AS1623" s="89"/>
      <c r="AT1623" s="89"/>
      <c r="AU1623" s="89"/>
      <c r="AV1623" s="89"/>
      <c r="AW1623" s="89"/>
      <c r="AX1623" s="89"/>
      <c r="AY1623" s="89"/>
      <c r="AZ1623" s="89"/>
      <c r="BA1623" s="89"/>
      <c r="BB1623" s="89"/>
      <c r="BC1623" s="89"/>
      <c r="BD1623" s="89"/>
      <c r="BE1623" s="89"/>
      <c r="BF1623" s="89"/>
      <c r="BG1623" s="89"/>
      <c r="BH1623" s="89"/>
      <c r="BI1623" s="89"/>
      <c r="BJ1623" s="89"/>
    </row>
    <row r="1624" spans="1:62" ht="12.75" x14ac:dyDescent="0.2">
      <c r="A1624" s="89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89"/>
      <c r="P1624" s="89"/>
      <c r="Q1624" s="89"/>
      <c r="R1624" s="89"/>
      <c r="S1624" s="89"/>
      <c r="T1624" s="89"/>
      <c r="U1624" s="89"/>
      <c r="V1624" s="89"/>
      <c r="W1624" s="89"/>
      <c r="X1624" s="89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  <c r="AM1624" s="89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89"/>
      <c r="AX1624" s="89"/>
      <c r="AY1624" s="89"/>
      <c r="AZ1624" s="89"/>
      <c r="BA1624" s="89"/>
      <c r="BB1624" s="89"/>
      <c r="BC1624" s="89"/>
      <c r="BD1624" s="89"/>
      <c r="BE1624" s="89"/>
      <c r="BF1624" s="89"/>
      <c r="BG1624" s="89"/>
      <c r="BH1624" s="89"/>
      <c r="BI1624" s="89"/>
      <c r="BJ1624" s="89"/>
    </row>
    <row r="1625" spans="1:62" ht="12.75" x14ac:dyDescent="0.2">
      <c r="A1625" s="89"/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89"/>
      <c r="P1625" s="89"/>
      <c r="Q1625" s="89"/>
      <c r="R1625" s="89"/>
      <c r="S1625" s="89"/>
      <c r="T1625" s="89"/>
      <c r="U1625" s="89"/>
      <c r="V1625" s="89"/>
      <c r="W1625" s="89"/>
      <c r="X1625" s="89"/>
      <c r="Y1625" s="89"/>
      <c r="Z1625" s="89"/>
      <c r="AA1625" s="89"/>
      <c r="AB1625" s="89"/>
      <c r="AC1625" s="89"/>
      <c r="AD1625" s="89"/>
      <c r="AE1625" s="89"/>
      <c r="AF1625" s="89"/>
      <c r="AG1625" s="89"/>
      <c r="AH1625" s="89"/>
      <c r="AI1625" s="89"/>
      <c r="AJ1625" s="89"/>
      <c r="AK1625" s="89"/>
      <c r="AL1625" s="89"/>
      <c r="AM1625" s="89"/>
      <c r="AN1625" s="89"/>
      <c r="AO1625" s="89"/>
      <c r="AP1625" s="89"/>
      <c r="AQ1625" s="89"/>
      <c r="AR1625" s="89"/>
      <c r="AS1625" s="89"/>
      <c r="AT1625" s="89"/>
      <c r="AU1625" s="89"/>
      <c r="AV1625" s="89"/>
      <c r="AW1625" s="89"/>
      <c r="AX1625" s="89"/>
      <c r="AY1625" s="89"/>
      <c r="AZ1625" s="89"/>
      <c r="BA1625" s="89"/>
      <c r="BB1625" s="89"/>
      <c r="BC1625" s="89"/>
      <c r="BD1625" s="89"/>
      <c r="BE1625" s="89"/>
      <c r="BF1625" s="89"/>
      <c r="BG1625" s="89"/>
      <c r="BH1625" s="89"/>
      <c r="BI1625" s="89"/>
      <c r="BJ1625" s="89"/>
    </row>
    <row r="1626" spans="1:62" ht="12.75" x14ac:dyDescent="0.2">
      <c r="A1626" s="89"/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  <c r="S1626" s="89"/>
      <c r="T1626" s="89"/>
      <c r="U1626" s="89"/>
      <c r="V1626" s="89"/>
      <c r="W1626" s="89"/>
      <c r="X1626" s="89"/>
      <c r="Y1626" s="89"/>
      <c r="Z1626" s="89"/>
      <c r="AA1626" s="89"/>
      <c r="AB1626" s="89"/>
      <c r="AC1626" s="89"/>
      <c r="AD1626" s="89"/>
      <c r="AE1626" s="89"/>
      <c r="AF1626" s="89"/>
      <c r="AG1626" s="89"/>
      <c r="AH1626" s="89"/>
      <c r="AI1626" s="89"/>
      <c r="AJ1626" s="89"/>
      <c r="AK1626" s="89"/>
      <c r="AL1626" s="89"/>
      <c r="AM1626" s="89"/>
      <c r="AN1626" s="89"/>
      <c r="AO1626" s="89"/>
      <c r="AP1626" s="89"/>
      <c r="AQ1626" s="89"/>
      <c r="AR1626" s="89"/>
      <c r="AS1626" s="89"/>
      <c r="AT1626" s="89"/>
      <c r="AU1626" s="89"/>
      <c r="AV1626" s="89"/>
      <c r="AW1626" s="89"/>
      <c r="AX1626" s="89"/>
      <c r="AY1626" s="89"/>
      <c r="AZ1626" s="89"/>
      <c r="BA1626" s="89"/>
      <c r="BB1626" s="89"/>
      <c r="BC1626" s="89"/>
      <c r="BD1626" s="89"/>
      <c r="BE1626" s="89"/>
      <c r="BF1626" s="89"/>
      <c r="BG1626" s="89"/>
      <c r="BH1626" s="89"/>
      <c r="BI1626" s="89"/>
      <c r="BJ1626" s="89"/>
    </row>
    <row r="1627" spans="1:62" ht="12.75" x14ac:dyDescent="0.2">
      <c r="A1627" s="89"/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89"/>
      <c r="P1627" s="89"/>
      <c r="Q1627" s="89"/>
      <c r="R1627" s="89"/>
      <c r="S1627" s="89"/>
      <c r="T1627" s="89"/>
      <c r="U1627" s="89"/>
      <c r="V1627" s="89"/>
      <c r="W1627" s="89"/>
      <c r="X1627" s="89"/>
      <c r="Y1627" s="89"/>
      <c r="Z1627" s="89"/>
      <c r="AA1627" s="89"/>
      <c r="AB1627" s="89"/>
      <c r="AC1627" s="89"/>
      <c r="AD1627" s="89"/>
      <c r="AE1627" s="89"/>
      <c r="AF1627" s="89"/>
      <c r="AG1627" s="89"/>
      <c r="AH1627" s="89"/>
      <c r="AI1627" s="89"/>
      <c r="AJ1627" s="89"/>
      <c r="AK1627" s="89"/>
      <c r="AL1627" s="89"/>
      <c r="AM1627" s="89"/>
      <c r="AN1627" s="89"/>
      <c r="AO1627" s="89"/>
      <c r="AP1627" s="89"/>
      <c r="AQ1627" s="89"/>
      <c r="AR1627" s="89"/>
      <c r="AS1627" s="89"/>
      <c r="AT1627" s="89"/>
      <c r="AU1627" s="89"/>
      <c r="AV1627" s="89"/>
      <c r="AW1627" s="89"/>
      <c r="AX1627" s="89"/>
      <c r="AY1627" s="89"/>
      <c r="AZ1627" s="89"/>
      <c r="BA1627" s="89"/>
      <c r="BB1627" s="89"/>
      <c r="BC1627" s="89"/>
      <c r="BD1627" s="89"/>
      <c r="BE1627" s="89"/>
      <c r="BF1627" s="89"/>
      <c r="BG1627" s="89"/>
      <c r="BH1627" s="89"/>
      <c r="BI1627" s="89"/>
      <c r="BJ1627" s="89"/>
    </row>
    <row r="1628" spans="1:62" ht="12.75" x14ac:dyDescent="0.2">
      <c r="A1628" s="89"/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89"/>
      <c r="R1628" s="89"/>
      <c r="S1628" s="89"/>
      <c r="T1628" s="89"/>
      <c r="U1628" s="89"/>
      <c r="V1628" s="89"/>
      <c r="W1628" s="89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89"/>
      <c r="AH1628" s="89"/>
      <c r="AI1628" s="89"/>
      <c r="AJ1628" s="89"/>
      <c r="AK1628" s="89"/>
      <c r="AL1628" s="89"/>
      <c r="AM1628" s="89"/>
      <c r="AN1628" s="89"/>
      <c r="AO1628" s="89"/>
      <c r="AP1628" s="89"/>
      <c r="AQ1628" s="89"/>
      <c r="AR1628" s="89"/>
      <c r="AS1628" s="89"/>
      <c r="AT1628" s="89"/>
      <c r="AU1628" s="89"/>
      <c r="AV1628" s="89"/>
      <c r="AW1628" s="89"/>
      <c r="AX1628" s="89"/>
      <c r="AY1628" s="89"/>
      <c r="AZ1628" s="89"/>
      <c r="BA1628" s="89"/>
      <c r="BB1628" s="89"/>
      <c r="BC1628" s="89"/>
      <c r="BD1628" s="89"/>
      <c r="BE1628" s="89"/>
      <c r="BF1628" s="89"/>
      <c r="BG1628" s="89"/>
      <c r="BH1628" s="89"/>
      <c r="BI1628" s="89"/>
      <c r="BJ1628" s="89"/>
    </row>
    <row r="1629" spans="1:62" ht="12.75" x14ac:dyDescent="0.2">
      <c r="A1629" s="89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  <c r="S1629" s="89"/>
      <c r="T1629" s="89"/>
      <c r="U1629" s="89"/>
      <c r="V1629" s="89"/>
      <c r="W1629" s="89"/>
      <c r="X1629" s="89"/>
      <c r="Y1629" s="89"/>
      <c r="Z1629" s="89"/>
      <c r="AA1629" s="89"/>
      <c r="AB1629" s="89"/>
      <c r="AC1629" s="89"/>
      <c r="AD1629" s="89"/>
      <c r="AE1629" s="89"/>
      <c r="AF1629" s="89"/>
      <c r="AG1629" s="89"/>
      <c r="AH1629" s="89"/>
      <c r="AI1629" s="89"/>
      <c r="AJ1629" s="89"/>
      <c r="AK1629" s="89"/>
      <c r="AL1629" s="89"/>
      <c r="AM1629" s="89"/>
      <c r="AN1629" s="89"/>
      <c r="AO1629" s="89"/>
      <c r="AP1629" s="89"/>
      <c r="AQ1629" s="89"/>
      <c r="AR1629" s="89"/>
      <c r="AS1629" s="89"/>
      <c r="AT1629" s="89"/>
      <c r="AU1629" s="89"/>
      <c r="AV1629" s="89"/>
      <c r="AW1629" s="89"/>
      <c r="AX1629" s="89"/>
      <c r="AY1629" s="89"/>
      <c r="AZ1629" s="89"/>
      <c r="BA1629" s="89"/>
      <c r="BB1629" s="89"/>
      <c r="BC1629" s="89"/>
      <c r="BD1629" s="89"/>
      <c r="BE1629" s="89"/>
      <c r="BF1629" s="89"/>
      <c r="BG1629" s="89"/>
      <c r="BH1629" s="89"/>
      <c r="BI1629" s="89"/>
      <c r="BJ1629" s="89"/>
    </row>
    <row r="1630" spans="1:62" ht="12.75" x14ac:dyDescent="0.2">
      <c r="A1630" s="89"/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89"/>
      <c r="P1630" s="89"/>
      <c r="Q1630" s="89"/>
      <c r="R1630" s="89"/>
      <c r="S1630" s="89"/>
      <c r="T1630" s="89"/>
      <c r="U1630" s="89"/>
      <c r="V1630" s="89"/>
      <c r="W1630" s="89"/>
      <c r="X1630" s="89"/>
      <c r="Y1630" s="89"/>
      <c r="Z1630" s="89"/>
      <c r="AA1630" s="89"/>
      <c r="AB1630" s="89"/>
      <c r="AC1630" s="89"/>
      <c r="AD1630" s="89"/>
      <c r="AE1630" s="89"/>
      <c r="AF1630" s="89"/>
      <c r="AG1630" s="89"/>
      <c r="AH1630" s="89"/>
      <c r="AI1630" s="89"/>
      <c r="AJ1630" s="89"/>
      <c r="AK1630" s="89"/>
      <c r="AL1630" s="89"/>
      <c r="AM1630" s="89"/>
      <c r="AN1630" s="89"/>
      <c r="AO1630" s="89"/>
      <c r="AP1630" s="89"/>
      <c r="AQ1630" s="89"/>
      <c r="AR1630" s="89"/>
      <c r="AS1630" s="89"/>
      <c r="AT1630" s="89"/>
      <c r="AU1630" s="89"/>
      <c r="AV1630" s="89"/>
      <c r="AW1630" s="89"/>
      <c r="AX1630" s="89"/>
      <c r="AY1630" s="89"/>
      <c r="AZ1630" s="89"/>
      <c r="BA1630" s="89"/>
      <c r="BB1630" s="89"/>
      <c r="BC1630" s="89"/>
      <c r="BD1630" s="89"/>
      <c r="BE1630" s="89"/>
      <c r="BF1630" s="89"/>
      <c r="BG1630" s="89"/>
      <c r="BH1630" s="89"/>
      <c r="BI1630" s="89"/>
      <c r="BJ1630" s="89"/>
    </row>
    <row r="1631" spans="1:62" ht="12.75" x14ac:dyDescent="0.2">
      <c r="A1631" s="89"/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  <c r="L1631" s="89"/>
      <c r="M1631" s="89"/>
      <c r="N1631" s="89"/>
      <c r="O1631" s="89"/>
      <c r="P1631" s="89"/>
      <c r="Q1631" s="89"/>
      <c r="R1631" s="89"/>
      <c r="S1631" s="89"/>
      <c r="T1631" s="89"/>
      <c r="U1631" s="89"/>
      <c r="V1631" s="89"/>
      <c r="W1631" s="89"/>
      <c r="X1631" s="89"/>
      <c r="Y1631" s="89"/>
      <c r="Z1631" s="89"/>
      <c r="AA1631" s="89"/>
      <c r="AB1631" s="89"/>
      <c r="AC1631" s="89"/>
      <c r="AD1631" s="89"/>
      <c r="AE1631" s="89"/>
      <c r="AF1631" s="89"/>
      <c r="AG1631" s="89"/>
      <c r="AH1631" s="89"/>
      <c r="AI1631" s="89"/>
      <c r="AJ1631" s="89"/>
      <c r="AK1631" s="89"/>
      <c r="AL1631" s="89"/>
      <c r="AM1631" s="89"/>
      <c r="AN1631" s="89"/>
      <c r="AO1631" s="89"/>
      <c r="AP1631" s="89"/>
      <c r="AQ1631" s="89"/>
      <c r="AR1631" s="89"/>
      <c r="AS1631" s="89"/>
      <c r="AT1631" s="89"/>
      <c r="AU1631" s="89"/>
      <c r="AV1631" s="89"/>
      <c r="AW1631" s="89"/>
      <c r="AX1631" s="89"/>
      <c r="AY1631" s="89"/>
      <c r="AZ1631" s="89"/>
      <c r="BA1631" s="89"/>
      <c r="BB1631" s="89"/>
      <c r="BC1631" s="89"/>
      <c r="BD1631" s="89"/>
      <c r="BE1631" s="89"/>
      <c r="BF1631" s="89"/>
      <c r="BG1631" s="89"/>
      <c r="BH1631" s="89"/>
      <c r="BI1631" s="89"/>
      <c r="BJ1631" s="89"/>
    </row>
    <row r="1632" spans="1:62" ht="12.75" x14ac:dyDescent="0.2">
      <c r="A1632" s="89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  <c r="S1632" s="89"/>
      <c r="T1632" s="89"/>
      <c r="U1632" s="89"/>
      <c r="V1632" s="89"/>
      <c r="W1632" s="89"/>
      <c r="X1632" s="89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  <c r="AM1632" s="89"/>
      <c r="AN1632" s="89"/>
      <c r="AO1632" s="89"/>
      <c r="AP1632" s="89"/>
      <c r="AQ1632" s="89"/>
      <c r="AR1632" s="89"/>
      <c r="AS1632" s="89"/>
      <c r="AT1632" s="89"/>
      <c r="AU1632" s="89"/>
      <c r="AV1632" s="89"/>
      <c r="AW1632" s="89"/>
      <c r="AX1632" s="89"/>
      <c r="AY1632" s="89"/>
      <c r="AZ1632" s="89"/>
      <c r="BA1632" s="89"/>
      <c r="BB1632" s="89"/>
      <c r="BC1632" s="89"/>
      <c r="BD1632" s="89"/>
      <c r="BE1632" s="89"/>
      <c r="BF1632" s="89"/>
      <c r="BG1632" s="89"/>
      <c r="BH1632" s="89"/>
      <c r="BI1632" s="89"/>
      <c r="BJ1632" s="89"/>
    </row>
    <row r="1633" spans="1:62" ht="12.75" x14ac:dyDescent="0.2">
      <c r="A1633" s="89"/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  <c r="M1633" s="89"/>
      <c r="N1633" s="89"/>
      <c r="O1633" s="89"/>
      <c r="P1633" s="89"/>
      <c r="Q1633" s="89"/>
      <c r="R1633" s="89"/>
      <c r="S1633" s="89"/>
      <c r="T1633" s="89"/>
      <c r="U1633" s="89"/>
      <c r="V1633" s="89"/>
      <c r="W1633" s="89"/>
      <c r="X1633" s="89"/>
      <c r="Y1633" s="89"/>
      <c r="Z1633" s="89"/>
      <c r="AA1633" s="89"/>
      <c r="AB1633" s="89"/>
      <c r="AC1633" s="89"/>
      <c r="AD1633" s="89"/>
      <c r="AE1633" s="89"/>
      <c r="AF1633" s="89"/>
      <c r="AG1633" s="89"/>
      <c r="AH1633" s="89"/>
      <c r="AI1633" s="89"/>
      <c r="AJ1633" s="89"/>
      <c r="AK1633" s="89"/>
      <c r="AL1633" s="89"/>
      <c r="AM1633" s="89"/>
      <c r="AN1633" s="89"/>
      <c r="AO1633" s="89"/>
      <c r="AP1633" s="89"/>
      <c r="AQ1633" s="89"/>
      <c r="AR1633" s="89"/>
      <c r="AS1633" s="89"/>
      <c r="AT1633" s="89"/>
      <c r="AU1633" s="89"/>
      <c r="AV1633" s="89"/>
      <c r="AW1633" s="89"/>
      <c r="AX1633" s="89"/>
      <c r="AY1633" s="89"/>
      <c r="AZ1633" s="89"/>
      <c r="BA1633" s="89"/>
      <c r="BB1633" s="89"/>
      <c r="BC1633" s="89"/>
      <c r="BD1633" s="89"/>
      <c r="BE1633" s="89"/>
      <c r="BF1633" s="89"/>
      <c r="BG1633" s="89"/>
      <c r="BH1633" s="89"/>
      <c r="BI1633" s="89"/>
      <c r="BJ1633" s="89"/>
    </row>
    <row r="1634" spans="1:62" ht="12.75" x14ac:dyDescent="0.2">
      <c r="A1634" s="89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  <c r="M1634" s="89"/>
      <c r="N1634" s="89"/>
      <c r="O1634" s="89"/>
      <c r="P1634" s="89"/>
      <c r="Q1634" s="89"/>
      <c r="R1634" s="89"/>
      <c r="S1634" s="89"/>
      <c r="T1634" s="89"/>
      <c r="U1634" s="89"/>
      <c r="V1634" s="89"/>
      <c r="W1634" s="89"/>
      <c r="X1634" s="89"/>
      <c r="Y1634" s="89"/>
      <c r="Z1634" s="89"/>
      <c r="AA1634" s="89"/>
      <c r="AB1634" s="89"/>
      <c r="AC1634" s="89"/>
      <c r="AD1634" s="89"/>
      <c r="AE1634" s="89"/>
      <c r="AF1634" s="89"/>
      <c r="AG1634" s="89"/>
      <c r="AH1634" s="89"/>
      <c r="AI1634" s="89"/>
      <c r="AJ1634" s="89"/>
      <c r="AK1634" s="89"/>
      <c r="AL1634" s="89"/>
      <c r="AM1634" s="89"/>
      <c r="AN1634" s="89"/>
      <c r="AO1634" s="89"/>
      <c r="AP1634" s="89"/>
      <c r="AQ1634" s="89"/>
      <c r="AR1634" s="89"/>
      <c r="AS1634" s="89"/>
      <c r="AT1634" s="89"/>
      <c r="AU1634" s="89"/>
      <c r="AV1634" s="89"/>
      <c r="AW1634" s="89"/>
      <c r="AX1634" s="89"/>
      <c r="AY1634" s="89"/>
      <c r="AZ1634" s="89"/>
      <c r="BA1634" s="89"/>
      <c r="BB1634" s="89"/>
      <c r="BC1634" s="89"/>
      <c r="BD1634" s="89"/>
      <c r="BE1634" s="89"/>
      <c r="BF1634" s="89"/>
      <c r="BG1634" s="89"/>
      <c r="BH1634" s="89"/>
      <c r="BI1634" s="89"/>
      <c r="BJ1634" s="89"/>
    </row>
    <row r="1635" spans="1:62" ht="12.75" x14ac:dyDescent="0.2">
      <c r="A1635" s="89"/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  <c r="S1635" s="89"/>
      <c r="T1635" s="89"/>
      <c r="U1635" s="89"/>
      <c r="V1635" s="89"/>
      <c r="W1635" s="89"/>
      <c r="X1635" s="89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  <c r="AM1635" s="89"/>
      <c r="AN1635" s="89"/>
      <c r="AO1635" s="89"/>
      <c r="AP1635" s="89"/>
      <c r="AQ1635" s="89"/>
      <c r="AR1635" s="89"/>
      <c r="AS1635" s="89"/>
      <c r="AT1635" s="89"/>
      <c r="AU1635" s="89"/>
      <c r="AV1635" s="89"/>
      <c r="AW1635" s="89"/>
      <c r="AX1635" s="89"/>
      <c r="AY1635" s="89"/>
      <c r="AZ1635" s="89"/>
      <c r="BA1635" s="89"/>
      <c r="BB1635" s="89"/>
      <c r="BC1635" s="89"/>
      <c r="BD1635" s="89"/>
      <c r="BE1635" s="89"/>
      <c r="BF1635" s="89"/>
      <c r="BG1635" s="89"/>
      <c r="BH1635" s="89"/>
      <c r="BI1635" s="89"/>
      <c r="BJ1635" s="89"/>
    </row>
    <row r="1636" spans="1:62" ht="12.75" x14ac:dyDescent="0.2">
      <c r="A1636" s="89"/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  <c r="L1636" s="89"/>
      <c r="M1636" s="89"/>
      <c r="N1636" s="89"/>
      <c r="O1636" s="89"/>
      <c r="P1636" s="89"/>
      <c r="Q1636" s="89"/>
      <c r="R1636" s="89"/>
      <c r="S1636" s="89"/>
      <c r="T1636" s="89"/>
      <c r="U1636" s="89"/>
      <c r="V1636" s="89"/>
      <c r="W1636" s="89"/>
      <c r="X1636" s="89"/>
      <c r="Y1636" s="89"/>
      <c r="Z1636" s="89"/>
      <c r="AA1636" s="89"/>
      <c r="AB1636" s="89"/>
      <c r="AC1636" s="89"/>
      <c r="AD1636" s="89"/>
      <c r="AE1636" s="89"/>
      <c r="AF1636" s="89"/>
      <c r="AG1636" s="89"/>
      <c r="AH1636" s="89"/>
      <c r="AI1636" s="89"/>
      <c r="AJ1636" s="89"/>
      <c r="AK1636" s="89"/>
      <c r="AL1636" s="89"/>
      <c r="AM1636" s="89"/>
      <c r="AN1636" s="89"/>
      <c r="AO1636" s="89"/>
      <c r="AP1636" s="89"/>
      <c r="AQ1636" s="89"/>
      <c r="AR1636" s="89"/>
      <c r="AS1636" s="89"/>
      <c r="AT1636" s="89"/>
      <c r="AU1636" s="89"/>
      <c r="AV1636" s="89"/>
      <c r="AW1636" s="89"/>
      <c r="AX1636" s="89"/>
      <c r="AY1636" s="89"/>
      <c r="AZ1636" s="89"/>
      <c r="BA1636" s="89"/>
      <c r="BB1636" s="89"/>
      <c r="BC1636" s="89"/>
      <c r="BD1636" s="89"/>
      <c r="BE1636" s="89"/>
      <c r="BF1636" s="89"/>
      <c r="BG1636" s="89"/>
      <c r="BH1636" s="89"/>
      <c r="BI1636" s="89"/>
      <c r="BJ1636" s="89"/>
    </row>
    <row r="1637" spans="1:62" ht="12.75" x14ac:dyDescent="0.2">
      <c r="A1637" s="89"/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  <c r="L1637" s="89"/>
      <c r="M1637" s="89"/>
      <c r="N1637" s="89"/>
      <c r="O1637" s="89"/>
      <c r="P1637" s="89"/>
      <c r="Q1637" s="89"/>
      <c r="R1637" s="89"/>
      <c r="S1637" s="89"/>
      <c r="T1637" s="89"/>
      <c r="U1637" s="89"/>
      <c r="V1637" s="89"/>
      <c r="W1637" s="89"/>
      <c r="X1637" s="89"/>
      <c r="Y1637" s="89"/>
      <c r="Z1637" s="89"/>
      <c r="AA1637" s="89"/>
      <c r="AB1637" s="89"/>
      <c r="AC1637" s="89"/>
      <c r="AD1637" s="89"/>
      <c r="AE1637" s="89"/>
      <c r="AF1637" s="89"/>
      <c r="AG1637" s="89"/>
      <c r="AH1637" s="89"/>
      <c r="AI1637" s="89"/>
      <c r="AJ1637" s="89"/>
      <c r="AK1637" s="89"/>
      <c r="AL1637" s="89"/>
      <c r="AM1637" s="89"/>
      <c r="AN1637" s="89"/>
      <c r="AO1637" s="89"/>
      <c r="AP1637" s="89"/>
      <c r="AQ1637" s="89"/>
      <c r="AR1637" s="89"/>
      <c r="AS1637" s="89"/>
      <c r="AT1637" s="89"/>
      <c r="AU1637" s="89"/>
      <c r="AV1637" s="89"/>
      <c r="AW1637" s="89"/>
      <c r="AX1637" s="89"/>
      <c r="AY1637" s="89"/>
      <c r="AZ1637" s="89"/>
      <c r="BA1637" s="89"/>
      <c r="BB1637" s="89"/>
      <c r="BC1637" s="89"/>
      <c r="BD1637" s="89"/>
      <c r="BE1637" s="89"/>
      <c r="BF1637" s="89"/>
      <c r="BG1637" s="89"/>
      <c r="BH1637" s="89"/>
      <c r="BI1637" s="89"/>
      <c r="BJ1637" s="89"/>
    </row>
    <row r="1638" spans="1:62" ht="12.75" x14ac:dyDescent="0.2">
      <c r="A1638" s="89"/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  <c r="S1638" s="89"/>
      <c r="T1638" s="89"/>
      <c r="U1638" s="89"/>
      <c r="V1638" s="89"/>
      <c r="W1638" s="89"/>
      <c r="X1638" s="89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89"/>
      <c r="AN1638" s="89"/>
      <c r="AO1638" s="89"/>
      <c r="AP1638" s="89"/>
      <c r="AQ1638" s="89"/>
      <c r="AR1638" s="89"/>
      <c r="AS1638" s="89"/>
      <c r="AT1638" s="89"/>
      <c r="AU1638" s="89"/>
      <c r="AV1638" s="89"/>
      <c r="AW1638" s="89"/>
      <c r="AX1638" s="89"/>
      <c r="AY1638" s="89"/>
      <c r="AZ1638" s="89"/>
      <c r="BA1638" s="89"/>
      <c r="BB1638" s="89"/>
      <c r="BC1638" s="89"/>
      <c r="BD1638" s="89"/>
      <c r="BE1638" s="89"/>
      <c r="BF1638" s="89"/>
      <c r="BG1638" s="89"/>
      <c r="BH1638" s="89"/>
      <c r="BI1638" s="89"/>
      <c r="BJ1638" s="89"/>
    </row>
    <row r="1639" spans="1:62" ht="12.75" x14ac:dyDescent="0.2">
      <c r="A1639" s="89"/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  <c r="L1639" s="89"/>
      <c r="M1639" s="89"/>
      <c r="N1639" s="89"/>
      <c r="O1639" s="89"/>
      <c r="P1639" s="89"/>
      <c r="Q1639" s="89"/>
      <c r="R1639" s="89"/>
      <c r="S1639" s="89"/>
      <c r="T1639" s="89"/>
      <c r="U1639" s="89"/>
      <c r="V1639" s="89"/>
      <c r="W1639" s="89"/>
      <c r="X1639" s="89"/>
      <c r="Y1639" s="89"/>
      <c r="Z1639" s="89"/>
      <c r="AA1639" s="89"/>
      <c r="AB1639" s="89"/>
      <c r="AC1639" s="89"/>
      <c r="AD1639" s="89"/>
      <c r="AE1639" s="89"/>
      <c r="AF1639" s="89"/>
      <c r="AG1639" s="89"/>
      <c r="AH1639" s="89"/>
      <c r="AI1639" s="89"/>
      <c r="AJ1639" s="89"/>
      <c r="AK1639" s="89"/>
      <c r="AL1639" s="89"/>
      <c r="AM1639" s="89"/>
      <c r="AN1639" s="89"/>
      <c r="AO1639" s="89"/>
      <c r="AP1639" s="89"/>
      <c r="AQ1639" s="89"/>
      <c r="AR1639" s="89"/>
      <c r="AS1639" s="89"/>
      <c r="AT1639" s="89"/>
      <c r="AU1639" s="89"/>
      <c r="AV1639" s="89"/>
      <c r="AW1639" s="89"/>
      <c r="AX1639" s="89"/>
      <c r="AY1639" s="89"/>
      <c r="AZ1639" s="89"/>
      <c r="BA1639" s="89"/>
      <c r="BB1639" s="89"/>
      <c r="BC1639" s="89"/>
      <c r="BD1639" s="89"/>
      <c r="BE1639" s="89"/>
      <c r="BF1639" s="89"/>
      <c r="BG1639" s="89"/>
      <c r="BH1639" s="89"/>
      <c r="BI1639" s="89"/>
      <c r="BJ1639" s="89"/>
    </row>
    <row r="1640" spans="1:62" ht="12.75" x14ac:dyDescent="0.2">
      <c r="A1640" s="89"/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  <c r="L1640" s="89"/>
      <c r="M1640" s="89"/>
      <c r="N1640" s="89"/>
      <c r="O1640" s="89"/>
      <c r="P1640" s="89"/>
      <c r="Q1640" s="89"/>
      <c r="R1640" s="89"/>
      <c r="S1640" s="89"/>
      <c r="T1640" s="89"/>
      <c r="U1640" s="89"/>
      <c r="V1640" s="89"/>
      <c r="W1640" s="89"/>
      <c r="X1640" s="89"/>
      <c r="Y1640" s="89"/>
      <c r="Z1640" s="89"/>
      <c r="AA1640" s="89"/>
      <c r="AB1640" s="89"/>
      <c r="AC1640" s="89"/>
      <c r="AD1640" s="89"/>
      <c r="AE1640" s="89"/>
      <c r="AF1640" s="89"/>
      <c r="AG1640" s="89"/>
      <c r="AH1640" s="89"/>
      <c r="AI1640" s="89"/>
      <c r="AJ1640" s="89"/>
      <c r="AK1640" s="89"/>
      <c r="AL1640" s="89"/>
      <c r="AM1640" s="89"/>
      <c r="AN1640" s="89"/>
      <c r="AO1640" s="89"/>
      <c r="AP1640" s="89"/>
      <c r="AQ1640" s="89"/>
      <c r="AR1640" s="89"/>
      <c r="AS1640" s="89"/>
      <c r="AT1640" s="89"/>
      <c r="AU1640" s="89"/>
      <c r="AV1640" s="89"/>
      <c r="AW1640" s="89"/>
      <c r="AX1640" s="89"/>
      <c r="AY1640" s="89"/>
      <c r="AZ1640" s="89"/>
      <c r="BA1640" s="89"/>
      <c r="BB1640" s="89"/>
      <c r="BC1640" s="89"/>
      <c r="BD1640" s="89"/>
      <c r="BE1640" s="89"/>
      <c r="BF1640" s="89"/>
      <c r="BG1640" s="89"/>
      <c r="BH1640" s="89"/>
      <c r="BI1640" s="89"/>
      <c r="BJ1640" s="89"/>
    </row>
    <row r="1641" spans="1:62" ht="12.75" x14ac:dyDescent="0.2">
      <c r="A1641" s="89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89"/>
      <c r="AT1641" s="89"/>
      <c r="AU1641" s="89"/>
      <c r="AV1641" s="89"/>
      <c r="AW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89"/>
      <c r="BJ1641" s="89"/>
    </row>
    <row r="1642" spans="1:62" ht="12.75" x14ac:dyDescent="0.2">
      <c r="A1642" s="89"/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  <c r="L1642" s="89"/>
      <c r="M1642" s="89"/>
      <c r="N1642" s="89"/>
      <c r="O1642" s="89"/>
      <c r="P1642" s="89"/>
      <c r="Q1642" s="89"/>
      <c r="R1642" s="89"/>
      <c r="S1642" s="89"/>
      <c r="T1642" s="89"/>
      <c r="U1642" s="89"/>
      <c r="V1642" s="89"/>
      <c r="W1642" s="89"/>
      <c r="X1642" s="89"/>
      <c r="Y1642" s="89"/>
      <c r="Z1642" s="89"/>
      <c r="AA1642" s="89"/>
      <c r="AB1642" s="89"/>
      <c r="AC1642" s="89"/>
      <c r="AD1642" s="89"/>
      <c r="AE1642" s="89"/>
      <c r="AF1642" s="89"/>
      <c r="AG1642" s="89"/>
      <c r="AH1642" s="89"/>
      <c r="AI1642" s="89"/>
      <c r="AJ1642" s="89"/>
      <c r="AK1642" s="89"/>
      <c r="AL1642" s="89"/>
      <c r="AM1642" s="89"/>
      <c r="AN1642" s="89"/>
      <c r="AO1642" s="89"/>
      <c r="AP1642" s="89"/>
      <c r="AQ1642" s="89"/>
      <c r="AR1642" s="89"/>
      <c r="AS1642" s="89"/>
      <c r="AT1642" s="89"/>
      <c r="AU1642" s="89"/>
      <c r="AV1642" s="89"/>
      <c r="AW1642" s="89"/>
      <c r="AX1642" s="89"/>
      <c r="AY1642" s="89"/>
      <c r="AZ1642" s="89"/>
      <c r="BA1642" s="89"/>
      <c r="BB1642" s="89"/>
      <c r="BC1642" s="89"/>
      <c r="BD1642" s="89"/>
      <c r="BE1642" s="89"/>
      <c r="BF1642" s="89"/>
      <c r="BG1642" s="89"/>
      <c r="BH1642" s="89"/>
      <c r="BI1642" s="89"/>
      <c r="BJ1642" s="89"/>
    </row>
    <row r="1643" spans="1:62" ht="12.75" x14ac:dyDescent="0.2">
      <c r="A1643" s="89"/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  <c r="L1643" s="89"/>
      <c r="M1643" s="89"/>
      <c r="N1643" s="89"/>
      <c r="O1643" s="89"/>
      <c r="P1643" s="89"/>
      <c r="Q1643" s="89"/>
      <c r="R1643" s="89"/>
      <c r="S1643" s="89"/>
      <c r="T1643" s="89"/>
      <c r="U1643" s="89"/>
      <c r="V1643" s="89"/>
      <c r="W1643" s="89"/>
      <c r="X1643" s="89"/>
      <c r="Y1643" s="89"/>
      <c r="Z1643" s="89"/>
      <c r="AA1643" s="89"/>
      <c r="AB1643" s="89"/>
      <c r="AC1643" s="89"/>
      <c r="AD1643" s="89"/>
      <c r="AE1643" s="89"/>
      <c r="AF1643" s="89"/>
      <c r="AG1643" s="89"/>
      <c r="AH1643" s="89"/>
      <c r="AI1643" s="89"/>
      <c r="AJ1643" s="89"/>
      <c r="AK1643" s="89"/>
      <c r="AL1643" s="89"/>
      <c r="AM1643" s="89"/>
      <c r="AN1643" s="89"/>
      <c r="AO1643" s="89"/>
      <c r="AP1643" s="89"/>
      <c r="AQ1643" s="89"/>
      <c r="AR1643" s="89"/>
      <c r="AS1643" s="89"/>
      <c r="AT1643" s="89"/>
      <c r="AU1643" s="89"/>
      <c r="AV1643" s="89"/>
      <c r="AW1643" s="89"/>
      <c r="AX1643" s="89"/>
      <c r="AY1643" s="89"/>
      <c r="AZ1643" s="89"/>
      <c r="BA1643" s="89"/>
      <c r="BB1643" s="89"/>
      <c r="BC1643" s="89"/>
      <c r="BD1643" s="89"/>
      <c r="BE1643" s="89"/>
      <c r="BF1643" s="89"/>
      <c r="BG1643" s="89"/>
      <c r="BH1643" s="89"/>
      <c r="BI1643" s="89"/>
      <c r="BJ1643" s="89"/>
    </row>
    <row r="1644" spans="1:62" ht="12.75" x14ac:dyDescent="0.2">
      <c r="A1644" s="89"/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  <c r="L1644" s="89"/>
      <c r="M1644" s="89"/>
      <c r="N1644" s="89"/>
      <c r="O1644" s="89"/>
      <c r="P1644" s="89"/>
      <c r="Q1644" s="89"/>
      <c r="R1644" s="89"/>
      <c r="S1644" s="89"/>
      <c r="T1644" s="89"/>
      <c r="U1644" s="89"/>
      <c r="V1644" s="89"/>
      <c r="W1644" s="89"/>
      <c r="X1644" s="89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  <c r="AM1644" s="89"/>
      <c r="AN1644" s="89"/>
      <c r="AO1644" s="89"/>
      <c r="AP1644" s="89"/>
      <c r="AQ1644" s="89"/>
      <c r="AR1644" s="89"/>
      <c r="AS1644" s="89"/>
      <c r="AT1644" s="89"/>
      <c r="AU1644" s="89"/>
      <c r="AV1644" s="89"/>
      <c r="AW1644" s="89"/>
      <c r="AX1644" s="89"/>
      <c r="AY1644" s="89"/>
      <c r="AZ1644" s="89"/>
      <c r="BA1644" s="89"/>
      <c r="BB1644" s="89"/>
      <c r="BC1644" s="89"/>
      <c r="BD1644" s="89"/>
      <c r="BE1644" s="89"/>
      <c r="BF1644" s="89"/>
      <c r="BG1644" s="89"/>
      <c r="BH1644" s="89"/>
      <c r="BI1644" s="89"/>
      <c r="BJ1644" s="89"/>
    </row>
    <row r="1645" spans="1:62" ht="12.75" x14ac:dyDescent="0.2">
      <c r="A1645" s="89"/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  <c r="L1645" s="89"/>
      <c r="M1645" s="89"/>
      <c r="N1645" s="89"/>
      <c r="O1645" s="89"/>
      <c r="P1645" s="89"/>
      <c r="Q1645" s="89"/>
      <c r="R1645" s="89"/>
      <c r="S1645" s="89"/>
      <c r="T1645" s="89"/>
      <c r="U1645" s="89"/>
      <c r="V1645" s="89"/>
      <c r="W1645" s="89"/>
      <c r="X1645" s="89"/>
      <c r="Y1645" s="89"/>
      <c r="Z1645" s="89"/>
      <c r="AA1645" s="89"/>
      <c r="AB1645" s="89"/>
      <c r="AC1645" s="89"/>
      <c r="AD1645" s="89"/>
      <c r="AE1645" s="89"/>
      <c r="AF1645" s="89"/>
      <c r="AG1645" s="89"/>
      <c r="AH1645" s="89"/>
      <c r="AI1645" s="89"/>
      <c r="AJ1645" s="89"/>
      <c r="AK1645" s="89"/>
      <c r="AL1645" s="89"/>
      <c r="AM1645" s="89"/>
      <c r="AN1645" s="89"/>
      <c r="AO1645" s="89"/>
      <c r="AP1645" s="89"/>
      <c r="AQ1645" s="89"/>
      <c r="AR1645" s="89"/>
      <c r="AS1645" s="89"/>
      <c r="AT1645" s="89"/>
      <c r="AU1645" s="89"/>
      <c r="AV1645" s="89"/>
      <c r="AW1645" s="89"/>
      <c r="AX1645" s="89"/>
      <c r="AY1645" s="89"/>
      <c r="AZ1645" s="89"/>
      <c r="BA1645" s="89"/>
      <c r="BB1645" s="89"/>
      <c r="BC1645" s="89"/>
      <c r="BD1645" s="89"/>
      <c r="BE1645" s="89"/>
      <c r="BF1645" s="89"/>
      <c r="BG1645" s="89"/>
      <c r="BH1645" s="89"/>
      <c r="BI1645" s="89"/>
      <c r="BJ1645" s="89"/>
    </row>
    <row r="1646" spans="1:62" ht="12.75" x14ac:dyDescent="0.2">
      <c r="A1646" s="89"/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  <c r="L1646" s="89"/>
      <c r="M1646" s="89"/>
      <c r="N1646" s="89"/>
      <c r="O1646" s="89"/>
      <c r="P1646" s="89"/>
      <c r="Q1646" s="89"/>
      <c r="R1646" s="89"/>
      <c r="S1646" s="89"/>
      <c r="T1646" s="89"/>
      <c r="U1646" s="89"/>
      <c r="V1646" s="89"/>
      <c r="W1646" s="89"/>
      <c r="X1646" s="89"/>
      <c r="Y1646" s="89"/>
      <c r="Z1646" s="89"/>
      <c r="AA1646" s="89"/>
      <c r="AB1646" s="89"/>
      <c r="AC1646" s="89"/>
      <c r="AD1646" s="89"/>
      <c r="AE1646" s="89"/>
      <c r="AF1646" s="89"/>
      <c r="AG1646" s="89"/>
      <c r="AH1646" s="89"/>
      <c r="AI1646" s="89"/>
      <c r="AJ1646" s="89"/>
      <c r="AK1646" s="89"/>
      <c r="AL1646" s="89"/>
      <c r="AM1646" s="89"/>
      <c r="AN1646" s="89"/>
      <c r="AO1646" s="89"/>
      <c r="AP1646" s="89"/>
      <c r="AQ1646" s="89"/>
      <c r="AR1646" s="89"/>
      <c r="AS1646" s="89"/>
      <c r="AT1646" s="89"/>
      <c r="AU1646" s="89"/>
      <c r="AV1646" s="89"/>
      <c r="AW1646" s="89"/>
      <c r="AX1646" s="89"/>
      <c r="AY1646" s="89"/>
      <c r="AZ1646" s="89"/>
      <c r="BA1646" s="89"/>
      <c r="BB1646" s="89"/>
      <c r="BC1646" s="89"/>
      <c r="BD1646" s="89"/>
      <c r="BE1646" s="89"/>
      <c r="BF1646" s="89"/>
      <c r="BG1646" s="89"/>
      <c r="BH1646" s="89"/>
      <c r="BI1646" s="89"/>
      <c r="BJ1646" s="89"/>
    </row>
    <row r="1647" spans="1:62" ht="12.75" x14ac:dyDescent="0.2">
      <c r="A1647" s="89"/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  <c r="L1647" s="89"/>
      <c r="M1647" s="89"/>
      <c r="N1647" s="89"/>
      <c r="O1647" s="89"/>
      <c r="P1647" s="89"/>
      <c r="Q1647" s="89"/>
      <c r="R1647" s="89"/>
      <c r="S1647" s="89"/>
      <c r="T1647" s="89"/>
      <c r="U1647" s="89"/>
      <c r="V1647" s="89"/>
      <c r="W1647" s="89"/>
      <c r="X1647" s="89"/>
      <c r="Y1647" s="89"/>
      <c r="Z1647" s="89"/>
      <c r="AA1647" s="89"/>
      <c r="AB1647" s="89"/>
      <c r="AC1647" s="89"/>
      <c r="AD1647" s="89"/>
      <c r="AE1647" s="89"/>
      <c r="AF1647" s="89"/>
      <c r="AG1647" s="89"/>
      <c r="AH1647" s="89"/>
      <c r="AI1647" s="89"/>
      <c r="AJ1647" s="89"/>
      <c r="AK1647" s="89"/>
      <c r="AL1647" s="89"/>
      <c r="AM1647" s="89"/>
      <c r="AN1647" s="89"/>
      <c r="AO1647" s="89"/>
      <c r="AP1647" s="89"/>
      <c r="AQ1647" s="89"/>
      <c r="AR1647" s="89"/>
      <c r="AS1647" s="89"/>
      <c r="AT1647" s="89"/>
      <c r="AU1647" s="89"/>
      <c r="AV1647" s="89"/>
      <c r="AW1647" s="89"/>
      <c r="AX1647" s="89"/>
      <c r="AY1647" s="89"/>
      <c r="AZ1647" s="89"/>
      <c r="BA1647" s="89"/>
      <c r="BB1647" s="89"/>
      <c r="BC1647" s="89"/>
      <c r="BD1647" s="89"/>
      <c r="BE1647" s="89"/>
      <c r="BF1647" s="89"/>
      <c r="BG1647" s="89"/>
      <c r="BH1647" s="89"/>
      <c r="BI1647" s="89"/>
      <c r="BJ1647" s="89"/>
    </row>
    <row r="1648" spans="1:62" ht="12.75" x14ac:dyDescent="0.2">
      <c r="A1648" s="89"/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89"/>
      <c r="P1648" s="89"/>
      <c r="Q1648" s="89"/>
      <c r="R1648" s="89"/>
      <c r="S1648" s="89"/>
      <c r="T1648" s="89"/>
      <c r="U1648" s="89"/>
      <c r="V1648" s="89"/>
      <c r="W1648" s="89"/>
      <c r="X1648" s="89"/>
      <c r="Y1648" s="89"/>
      <c r="Z1648" s="89"/>
      <c r="AA1648" s="89"/>
      <c r="AB1648" s="89"/>
      <c r="AC1648" s="89"/>
      <c r="AD1648" s="89"/>
      <c r="AE1648" s="89"/>
      <c r="AF1648" s="89"/>
      <c r="AG1648" s="89"/>
      <c r="AH1648" s="89"/>
      <c r="AI1648" s="89"/>
      <c r="AJ1648" s="89"/>
      <c r="AK1648" s="89"/>
      <c r="AL1648" s="89"/>
      <c r="AM1648" s="89"/>
      <c r="AN1648" s="89"/>
      <c r="AO1648" s="89"/>
      <c r="AP1648" s="89"/>
      <c r="AQ1648" s="89"/>
      <c r="AR1648" s="89"/>
      <c r="AS1648" s="89"/>
      <c r="AT1648" s="89"/>
      <c r="AU1648" s="89"/>
      <c r="AV1648" s="89"/>
      <c r="AW1648" s="89"/>
      <c r="AX1648" s="89"/>
      <c r="AY1648" s="89"/>
      <c r="AZ1648" s="89"/>
      <c r="BA1648" s="89"/>
      <c r="BB1648" s="89"/>
      <c r="BC1648" s="89"/>
      <c r="BD1648" s="89"/>
      <c r="BE1648" s="89"/>
      <c r="BF1648" s="89"/>
      <c r="BG1648" s="89"/>
      <c r="BH1648" s="89"/>
      <c r="BI1648" s="89"/>
      <c r="BJ1648" s="89"/>
    </row>
    <row r="1649" spans="1:62" ht="12.75" x14ac:dyDescent="0.2">
      <c r="A1649" s="89"/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89"/>
      <c r="P1649" s="89"/>
      <c r="Q1649" s="89"/>
      <c r="R1649" s="89"/>
      <c r="S1649" s="89"/>
      <c r="T1649" s="89"/>
      <c r="U1649" s="89"/>
      <c r="V1649" s="89"/>
      <c r="W1649" s="89"/>
      <c r="X1649" s="89"/>
      <c r="Y1649" s="89"/>
      <c r="Z1649" s="89"/>
      <c r="AA1649" s="89"/>
      <c r="AB1649" s="89"/>
      <c r="AC1649" s="89"/>
      <c r="AD1649" s="89"/>
      <c r="AE1649" s="89"/>
      <c r="AF1649" s="89"/>
      <c r="AG1649" s="89"/>
      <c r="AH1649" s="89"/>
      <c r="AI1649" s="89"/>
      <c r="AJ1649" s="89"/>
      <c r="AK1649" s="89"/>
      <c r="AL1649" s="89"/>
      <c r="AM1649" s="89"/>
      <c r="AN1649" s="89"/>
      <c r="AO1649" s="89"/>
      <c r="AP1649" s="89"/>
      <c r="AQ1649" s="89"/>
      <c r="AR1649" s="89"/>
      <c r="AS1649" s="89"/>
      <c r="AT1649" s="89"/>
      <c r="AU1649" s="89"/>
      <c r="AV1649" s="89"/>
      <c r="AW1649" s="89"/>
      <c r="AX1649" s="89"/>
      <c r="AY1649" s="89"/>
      <c r="AZ1649" s="89"/>
      <c r="BA1649" s="89"/>
      <c r="BB1649" s="89"/>
      <c r="BC1649" s="89"/>
      <c r="BD1649" s="89"/>
      <c r="BE1649" s="89"/>
      <c r="BF1649" s="89"/>
      <c r="BG1649" s="89"/>
      <c r="BH1649" s="89"/>
      <c r="BI1649" s="89"/>
      <c r="BJ1649" s="89"/>
    </row>
    <row r="1650" spans="1:62" ht="12.75" x14ac:dyDescent="0.2">
      <c r="A1650" s="89"/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  <c r="V1650" s="89"/>
      <c r="W1650" s="89"/>
      <c r="X1650" s="89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89"/>
      <c r="AN1650" s="89"/>
      <c r="AO1650" s="89"/>
      <c r="AP1650" s="89"/>
      <c r="AQ1650" s="89"/>
      <c r="AR1650" s="89"/>
      <c r="AS1650" s="89"/>
      <c r="AT1650" s="89"/>
      <c r="AU1650" s="89"/>
      <c r="AV1650" s="89"/>
      <c r="AW1650" s="89"/>
      <c r="AX1650" s="89"/>
      <c r="AY1650" s="89"/>
      <c r="AZ1650" s="89"/>
      <c r="BA1650" s="89"/>
      <c r="BB1650" s="89"/>
      <c r="BC1650" s="89"/>
      <c r="BD1650" s="89"/>
      <c r="BE1650" s="89"/>
      <c r="BF1650" s="89"/>
      <c r="BG1650" s="89"/>
      <c r="BH1650" s="89"/>
      <c r="BI1650" s="89"/>
      <c r="BJ1650" s="89"/>
    </row>
    <row r="1651" spans="1:62" ht="12.75" x14ac:dyDescent="0.2">
      <c r="A1651" s="89"/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89"/>
      <c r="P1651" s="89"/>
      <c r="Q1651" s="89"/>
      <c r="R1651" s="89"/>
      <c r="S1651" s="89"/>
      <c r="T1651" s="89"/>
      <c r="U1651" s="89"/>
      <c r="V1651" s="89"/>
      <c r="W1651" s="89"/>
      <c r="X1651" s="89"/>
      <c r="Y1651" s="89"/>
      <c r="Z1651" s="89"/>
      <c r="AA1651" s="89"/>
      <c r="AB1651" s="89"/>
      <c r="AC1651" s="89"/>
      <c r="AD1651" s="89"/>
      <c r="AE1651" s="89"/>
      <c r="AF1651" s="89"/>
      <c r="AG1651" s="89"/>
      <c r="AH1651" s="89"/>
      <c r="AI1651" s="89"/>
      <c r="AJ1651" s="89"/>
      <c r="AK1651" s="89"/>
      <c r="AL1651" s="89"/>
      <c r="AM1651" s="89"/>
      <c r="AN1651" s="89"/>
      <c r="AO1651" s="89"/>
      <c r="AP1651" s="89"/>
      <c r="AQ1651" s="89"/>
      <c r="AR1651" s="89"/>
      <c r="AS1651" s="89"/>
      <c r="AT1651" s="89"/>
      <c r="AU1651" s="89"/>
      <c r="AV1651" s="89"/>
      <c r="AW1651" s="89"/>
      <c r="AX1651" s="89"/>
      <c r="AY1651" s="89"/>
      <c r="AZ1651" s="89"/>
      <c r="BA1651" s="89"/>
      <c r="BB1651" s="89"/>
      <c r="BC1651" s="89"/>
      <c r="BD1651" s="89"/>
      <c r="BE1651" s="89"/>
      <c r="BF1651" s="89"/>
      <c r="BG1651" s="89"/>
      <c r="BH1651" s="89"/>
      <c r="BI1651" s="89"/>
      <c r="BJ1651" s="89"/>
    </row>
    <row r="1652" spans="1:62" ht="12.75" x14ac:dyDescent="0.2">
      <c r="A1652" s="89"/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89"/>
      <c r="P1652" s="89"/>
      <c r="Q1652" s="89"/>
      <c r="R1652" s="89"/>
      <c r="S1652" s="89"/>
      <c r="T1652" s="89"/>
      <c r="U1652" s="89"/>
      <c r="V1652" s="89"/>
      <c r="W1652" s="89"/>
      <c r="X1652" s="89"/>
      <c r="Y1652" s="89"/>
      <c r="Z1652" s="89"/>
      <c r="AA1652" s="89"/>
      <c r="AB1652" s="89"/>
      <c r="AC1652" s="89"/>
      <c r="AD1652" s="89"/>
      <c r="AE1652" s="89"/>
      <c r="AF1652" s="89"/>
      <c r="AG1652" s="89"/>
      <c r="AH1652" s="89"/>
      <c r="AI1652" s="89"/>
      <c r="AJ1652" s="89"/>
      <c r="AK1652" s="89"/>
      <c r="AL1652" s="89"/>
      <c r="AM1652" s="89"/>
      <c r="AN1652" s="89"/>
      <c r="AO1652" s="89"/>
      <c r="AP1652" s="89"/>
      <c r="AQ1652" s="89"/>
      <c r="AR1652" s="89"/>
      <c r="AS1652" s="89"/>
      <c r="AT1652" s="89"/>
      <c r="AU1652" s="89"/>
      <c r="AV1652" s="89"/>
      <c r="AW1652" s="89"/>
      <c r="AX1652" s="89"/>
      <c r="AY1652" s="89"/>
      <c r="AZ1652" s="89"/>
      <c r="BA1652" s="89"/>
      <c r="BB1652" s="89"/>
      <c r="BC1652" s="89"/>
      <c r="BD1652" s="89"/>
      <c r="BE1652" s="89"/>
      <c r="BF1652" s="89"/>
      <c r="BG1652" s="89"/>
      <c r="BH1652" s="89"/>
      <c r="BI1652" s="89"/>
      <c r="BJ1652" s="89"/>
    </row>
    <row r="1653" spans="1:62" ht="12.75" x14ac:dyDescent="0.2">
      <c r="A1653" s="89"/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  <c r="S1653" s="89"/>
      <c r="T1653" s="89"/>
      <c r="U1653" s="89"/>
      <c r="V1653" s="89"/>
      <c r="W1653" s="89"/>
      <c r="X1653" s="89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89"/>
      <c r="AN1653" s="89"/>
      <c r="AO1653" s="89"/>
      <c r="AP1653" s="89"/>
      <c r="AQ1653" s="89"/>
      <c r="AR1653" s="89"/>
      <c r="AS1653" s="89"/>
      <c r="AT1653" s="89"/>
      <c r="AU1653" s="89"/>
      <c r="AV1653" s="89"/>
      <c r="AW1653" s="89"/>
      <c r="AX1653" s="89"/>
      <c r="AY1653" s="89"/>
      <c r="AZ1653" s="89"/>
      <c r="BA1653" s="89"/>
      <c r="BB1653" s="89"/>
      <c r="BC1653" s="89"/>
      <c r="BD1653" s="89"/>
      <c r="BE1653" s="89"/>
      <c r="BF1653" s="89"/>
      <c r="BG1653" s="89"/>
      <c r="BH1653" s="89"/>
      <c r="BI1653" s="89"/>
      <c r="BJ1653" s="89"/>
    </row>
    <row r="1654" spans="1:62" ht="12.75" x14ac:dyDescent="0.2">
      <c r="A1654" s="89"/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89"/>
      <c r="X1654" s="89"/>
      <c r="Y1654" s="89"/>
      <c r="Z1654" s="89"/>
      <c r="AA1654" s="89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89"/>
      <c r="AN1654" s="89"/>
      <c r="AO1654" s="89"/>
      <c r="AP1654" s="89"/>
      <c r="AQ1654" s="89"/>
      <c r="AR1654" s="89"/>
      <c r="AS1654" s="89"/>
      <c r="AT1654" s="89"/>
      <c r="AU1654" s="89"/>
      <c r="AV1654" s="89"/>
      <c r="AW1654" s="89"/>
      <c r="AX1654" s="89"/>
      <c r="AY1654" s="89"/>
      <c r="AZ1654" s="89"/>
      <c r="BA1654" s="89"/>
      <c r="BB1654" s="89"/>
      <c r="BC1654" s="89"/>
      <c r="BD1654" s="89"/>
      <c r="BE1654" s="89"/>
      <c r="BF1654" s="89"/>
      <c r="BG1654" s="89"/>
      <c r="BH1654" s="89"/>
      <c r="BI1654" s="89"/>
      <c r="BJ1654" s="89"/>
    </row>
    <row r="1655" spans="1:62" ht="12.75" x14ac:dyDescent="0.2">
      <c r="A1655" s="89"/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89"/>
      <c r="P1655" s="89"/>
      <c r="Q1655" s="89"/>
      <c r="R1655" s="89"/>
      <c r="S1655" s="89"/>
      <c r="T1655" s="89"/>
      <c r="U1655" s="89"/>
      <c r="V1655" s="89"/>
      <c r="W1655" s="89"/>
      <c r="X1655" s="89"/>
      <c r="Y1655" s="89"/>
      <c r="Z1655" s="89"/>
      <c r="AA1655" s="89"/>
      <c r="AB1655" s="89"/>
      <c r="AC1655" s="89"/>
      <c r="AD1655" s="89"/>
      <c r="AE1655" s="89"/>
      <c r="AF1655" s="89"/>
      <c r="AG1655" s="89"/>
      <c r="AH1655" s="89"/>
      <c r="AI1655" s="89"/>
      <c r="AJ1655" s="89"/>
      <c r="AK1655" s="89"/>
      <c r="AL1655" s="89"/>
      <c r="AM1655" s="89"/>
      <c r="AN1655" s="89"/>
      <c r="AO1655" s="89"/>
      <c r="AP1655" s="89"/>
      <c r="AQ1655" s="89"/>
      <c r="AR1655" s="89"/>
      <c r="AS1655" s="89"/>
      <c r="AT1655" s="89"/>
      <c r="AU1655" s="89"/>
      <c r="AV1655" s="89"/>
      <c r="AW1655" s="89"/>
      <c r="AX1655" s="89"/>
      <c r="AY1655" s="89"/>
      <c r="AZ1655" s="89"/>
      <c r="BA1655" s="89"/>
      <c r="BB1655" s="89"/>
      <c r="BC1655" s="89"/>
      <c r="BD1655" s="89"/>
      <c r="BE1655" s="89"/>
      <c r="BF1655" s="89"/>
      <c r="BG1655" s="89"/>
      <c r="BH1655" s="89"/>
      <c r="BI1655" s="89"/>
      <c r="BJ1655" s="89"/>
    </row>
    <row r="1656" spans="1:62" ht="12.75" x14ac:dyDescent="0.2">
      <c r="A1656" s="89"/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  <c r="S1656" s="89"/>
      <c r="T1656" s="89"/>
      <c r="U1656" s="89"/>
      <c r="V1656" s="89"/>
      <c r="W1656" s="89"/>
      <c r="X1656" s="89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  <c r="AM1656" s="89"/>
      <c r="AN1656" s="89"/>
      <c r="AO1656" s="89"/>
      <c r="AP1656" s="89"/>
      <c r="AQ1656" s="89"/>
      <c r="AR1656" s="89"/>
      <c r="AS1656" s="89"/>
      <c r="AT1656" s="89"/>
      <c r="AU1656" s="89"/>
      <c r="AV1656" s="89"/>
      <c r="AW1656" s="89"/>
      <c r="AX1656" s="89"/>
      <c r="AY1656" s="89"/>
      <c r="AZ1656" s="89"/>
      <c r="BA1656" s="89"/>
      <c r="BB1656" s="89"/>
      <c r="BC1656" s="89"/>
      <c r="BD1656" s="89"/>
      <c r="BE1656" s="89"/>
      <c r="BF1656" s="89"/>
      <c r="BG1656" s="89"/>
      <c r="BH1656" s="89"/>
      <c r="BI1656" s="89"/>
      <c r="BJ1656" s="89"/>
    </row>
    <row r="1657" spans="1:62" ht="12.75" x14ac:dyDescent="0.2">
      <c r="A1657" s="89"/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  <c r="L1657" s="89"/>
      <c r="M1657" s="89"/>
      <c r="N1657" s="89"/>
      <c r="O1657" s="89"/>
      <c r="P1657" s="89"/>
      <c r="Q1657" s="89"/>
      <c r="R1657" s="89"/>
      <c r="S1657" s="89"/>
      <c r="T1657" s="89"/>
      <c r="U1657" s="89"/>
      <c r="V1657" s="89"/>
      <c r="W1657" s="89"/>
      <c r="X1657" s="89"/>
      <c r="Y1657" s="89"/>
      <c r="Z1657" s="89"/>
      <c r="AA1657" s="89"/>
      <c r="AB1657" s="89"/>
      <c r="AC1657" s="89"/>
      <c r="AD1657" s="89"/>
      <c r="AE1657" s="89"/>
      <c r="AF1657" s="89"/>
      <c r="AG1657" s="89"/>
      <c r="AH1657" s="89"/>
      <c r="AI1657" s="89"/>
      <c r="AJ1657" s="89"/>
      <c r="AK1657" s="89"/>
      <c r="AL1657" s="89"/>
      <c r="AM1657" s="89"/>
      <c r="AN1657" s="89"/>
      <c r="AO1657" s="89"/>
      <c r="AP1657" s="89"/>
      <c r="AQ1657" s="89"/>
      <c r="AR1657" s="89"/>
      <c r="AS1657" s="89"/>
      <c r="AT1657" s="89"/>
      <c r="AU1657" s="89"/>
      <c r="AV1657" s="89"/>
      <c r="AW1657" s="89"/>
      <c r="AX1657" s="89"/>
      <c r="AY1657" s="89"/>
      <c r="AZ1657" s="89"/>
      <c r="BA1657" s="89"/>
      <c r="BB1657" s="89"/>
      <c r="BC1657" s="89"/>
      <c r="BD1657" s="89"/>
      <c r="BE1657" s="89"/>
      <c r="BF1657" s="89"/>
      <c r="BG1657" s="89"/>
      <c r="BH1657" s="89"/>
      <c r="BI1657" s="89"/>
      <c r="BJ1657" s="89"/>
    </row>
    <row r="1658" spans="1:62" ht="12.75" x14ac:dyDescent="0.2">
      <c r="A1658" s="89"/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89"/>
      <c r="P1658" s="89"/>
      <c r="Q1658" s="89"/>
      <c r="R1658" s="89"/>
      <c r="S1658" s="89"/>
      <c r="T1658" s="89"/>
      <c r="U1658" s="89"/>
      <c r="V1658" s="89"/>
      <c r="W1658" s="89"/>
      <c r="X1658" s="89"/>
      <c r="Y1658" s="89"/>
      <c r="Z1658" s="89"/>
      <c r="AA1658" s="89"/>
      <c r="AB1658" s="89"/>
      <c r="AC1658" s="89"/>
      <c r="AD1658" s="89"/>
      <c r="AE1658" s="89"/>
      <c r="AF1658" s="89"/>
      <c r="AG1658" s="89"/>
      <c r="AH1658" s="89"/>
      <c r="AI1658" s="89"/>
      <c r="AJ1658" s="89"/>
      <c r="AK1658" s="89"/>
      <c r="AL1658" s="89"/>
      <c r="AM1658" s="89"/>
      <c r="AN1658" s="89"/>
      <c r="AO1658" s="89"/>
      <c r="AP1658" s="89"/>
      <c r="AQ1658" s="89"/>
      <c r="AR1658" s="89"/>
      <c r="AS1658" s="89"/>
      <c r="AT1658" s="89"/>
      <c r="AU1658" s="89"/>
      <c r="AV1658" s="89"/>
      <c r="AW1658" s="89"/>
      <c r="AX1658" s="89"/>
      <c r="AY1658" s="89"/>
      <c r="AZ1658" s="89"/>
      <c r="BA1658" s="89"/>
      <c r="BB1658" s="89"/>
      <c r="BC1658" s="89"/>
      <c r="BD1658" s="89"/>
      <c r="BE1658" s="89"/>
      <c r="BF1658" s="89"/>
      <c r="BG1658" s="89"/>
      <c r="BH1658" s="89"/>
      <c r="BI1658" s="89"/>
      <c r="BJ1658" s="89"/>
    </row>
    <row r="1659" spans="1:62" ht="12.75" x14ac:dyDescent="0.2">
      <c r="A1659" s="89"/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  <c r="S1659" s="89"/>
      <c r="T1659" s="89"/>
      <c r="U1659" s="89"/>
      <c r="V1659" s="89"/>
      <c r="W1659" s="89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89"/>
      <c r="AN1659" s="89"/>
      <c r="AO1659" s="89"/>
      <c r="AP1659" s="89"/>
      <c r="AQ1659" s="89"/>
      <c r="AR1659" s="89"/>
      <c r="AS1659" s="89"/>
      <c r="AT1659" s="89"/>
      <c r="AU1659" s="89"/>
      <c r="AV1659" s="89"/>
      <c r="AW1659" s="89"/>
      <c r="AX1659" s="89"/>
      <c r="AY1659" s="89"/>
      <c r="AZ1659" s="89"/>
      <c r="BA1659" s="89"/>
      <c r="BB1659" s="89"/>
      <c r="BC1659" s="89"/>
      <c r="BD1659" s="89"/>
      <c r="BE1659" s="89"/>
      <c r="BF1659" s="89"/>
      <c r="BG1659" s="89"/>
      <c r="BH1659" s="89"/>
      <c r="BI1659" s="89"/>
      <c r="BJ1659" s="89"/>
    </row>
    <row r="1660" spans="1:62" ht="12.75" x14ac:dyDescent="0.2">
      <c r="A1660" s="89"/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89"/>
      <c r="P1660" s="89"/>
      <c r="Q1660" s="89"/>
      <c r="R1660" s="89"/>
      <c r="S1660" s="89"/>
      <c r="T1660" s="89"/>
      <c r="U1660" s="89"/>
      <c r="V1660" s="89"/>
      <c r="W1660" s="89"/>
      <c r="X1660" s="89"/>
      <c r="Y1660" s="89"/>
      <c r="Z1660" s="89"/>
      <c r="AA1660" s="89"/>
      <c r="AB1660" s="89"/>
      <c r="AC1660" s="89"/>
      <c r="AD1660" s="89"/>
      <c r="AE1660" s="89"/>
      <c r="AF1660" s="89"/>
      <c r="AG1660" s="89"/>
      <c r="AH1660" s="89"/>
      <c r="AI1660" s="89"/>
      <c r="AJ1660" s="89"/>
      <c r="AK1660" s="89"/>
      <c r="AL1660" s="89"/>
      <c r="AM1660" s="89"/>
      <c r="AN1660" s="89"/>
      <c r="AO1660" s="89"/>
      <c r="AP1660" s="89"/>
      <c r="AQ1660" s="89"/>
      <c r="AR1660" s="89"/>
      <c r="AS1660" s="89"/>
      <c r="AT1660" s="89"/>
      <c r="AU1660" s="89"/>
      <c r="AV1660" s="89"/>
      <c r="AW1660" s="89"/>
      <c r="AX1660" s="89"/>
      <c r="AY1660" s="89"/>
      <c r="AZ1660" s="89"/>
      <c r="BA1660" s="89"/>
      <c r="BB1660" s="89"/>
      <c r="BC1660" s="89"/>
      <c r="BD1660" s="89"/>
      <c r="BE1660" s="89"/>
      <c r="BF1660" s="89"/>
      <c r="BG1660" s="89"/>
      <c r="BH1660" s="89"/>
      <c r="BI1660" s="89"/>
      <c r="BJ1660" s="89"/>
    </row>
    <row r="1661" spans="1:62" ht="12.75" x14ac:dyDescent="0.2">
      <c r="A1661" s="89"/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89"/>
      <c r="P1661" s="89"/>
      <c r="Q1661" s="89"/>
      <c r="R1661" s="89"/>
      <c r="S1661" s="89"/>
      <c r="T1661" s="89"/>
      <c r="U1661" s="89"/>
      <c r="V1661" s="89"/>
      <c r="W1661" s="89"/>
      <c r="X1661" s="89"/>
      <c r="Y1661" s="89"/>
      <c r="Z1661" s="89"/>
      <c r="AA1661" s="89"/>
      <c r="AB1661" s="89"/>
      <c r="AC1661" s="89"/>
      <c r="AD1661" s="89"/>
      <c r="AE1661" s="89"/>
      <c r="AF1661" s="89"/>
      <c r="AG1661" s="89"/>
      <c r="AH1661" s="89"/>
      <c r="AI1661" s="89"/>
      <c r="AJ1661" s="89"/>
      <c r="AK1661" s="89"/>
      <c r="AL1661" s="89"/>
      <c r="AM1661" s="89"/>
      <c r="AN1661" s="89"/>
      <c r="AO1661" s="89"/>
      <c r="AP1661" s="89"/>
      <c r="AQ1661" s="89"/>
      <c r="AR1661" s="89"/>
      <c r="AS1661" s="89"/>
      <c r="AT1661" s="89"/>
      <c r="AU1661" s="89"/>
      <c r="AV1661" s="89"/>
      <c r="AW1661" s="89"/>
      <c r="AX1661" s="89"/>
      <c r="AY1661" s="89"/>
      <c r="AZ1661" s="89"/>
      <c r="BA1661" s="89"/>
      <c r="BB1661" s="89"/>
      <c r="BC1661" s="89"/>
      <c r="BD1661" s="89"/>
      <c r="BE1661" s="89"/>
      <c r="BF1661" s="89"/>
      <c r="BG1661" s="89"/>
      <c r="BH1661" s="89"/>
      <c r="BI1661" s="89"/>
      <c r="BJ1661" s="89"/>
    </row>
    <row r="1662" spans="1:62" ht="12.75" x14ac:dyDescent="0.2">
      <c r="A1662" s="89"/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89"/>
      <c r="X1662" s="89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  <c r="AM1662" s="89"/>
      <c r="AN1662" s="89"/>
      <c r="AO1662" s="89"/>
      <c r="AP1662" s="89"/>
      <c r="AQ1662" s="89"/>
      <c r="AR1662" s="89"/>
      <c r="AS1662" s="89"/>
      <c r="AT1662" s="89"/>
      <c r="AU1662" s="89"/>
      <c r="AV1662" s="89"/>
      <c r="AW1662" s="89"/>
      <c r="AX1662" s="89"/>
      <c r="AY1662" s="89"/>
      <c r="AZ1662" s="89"/>
      <c r="BA1662" s="89"/>
      <c r="BB1662" s="89"/>
      <c r="BC1662" s="89"/>
      <c r="BD1662" s="89"/>
      <c r="BE1662" s="89"/>
      <c r="BF1662" s="89"/>
      <c r="BG1662" s="89"/>
      <c r="BH1662" s="89"/>
      <c r="BI1662" s="89"/>
      <c r="BJ1662" s="89"/>
    </row>
    <row r="1663" spans="1:62" ht="12.75" x14ac:dyDescent="0.2">
      <c r="A1663" s="89"/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  <c r="L1663" s="89"/>
      <c r="M1663" s="89"/>
      <c r="N1663" s="89"/>
      <c r="O1663" s="89"/>
      <c r="P1663" s="89"/>
      <c r="Q1663" s="89"/>
      <c r="R1663" s="89"/>
      <c r="S1663" s="89"/>
      <c r="T1663" s="89"/>
      <c r="U1663" s="89"/>
      <c r="V1663" s="89"/>
      <c r="W1663" s="89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  <c r="AM1663" s="89"/>
      <c r="AN1663" s="89"/>
      <c r="AO1663" s="89"/>
      <c r="AP1663" s="89"/>
      <c r="AQ1663" s="89"/>
      <c r="AR1663" s="89"/>
      <c r="AS1663" s="89"/>
      <c r="AT1663" s="89"/>
      <c r="AU1663" s="89"/>
      <c r="AV1663" s="89"/>
      <c r="AW1663" s="89"/>
      <c r="AX1663" s="89"/>
      <c r="AY1663" s="89"/>
      <c r="AZ1663" s="89"/>
      <c r="BA1663" s="89"/>
      <c r="BB1663" s="89"/>
      <c r="BC1663" s="89"/>
      <c r="BD1663" s="89"/>
      <c r="BE1663" s="89"/>
      <c r="BF1663" s="89"/>
      <c r="BG1663" s="89"/>
      <c r="BH1663" s="89"/>
      <c r="BI1663" s="89"/>
      <c r="BJ1663" s="89"/>
    </row>
    <row r="1664" spans="1:62" ht="12.75" x14ac:dyDescent="0.2">
      <c r="A1664" s="89"/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  <c r="L1664" s="89"/>
      <c r="M1664" s="89"/>
      <c r="N1664" s="89"/>
      <c r="O1664" s="89"/>
      <c r="P1664" s="89"/>
      <c r="Q1664" s="89"/>
      <c r="R1664" s="89"/>
      <c r="S1664" s="89"/>
      <c r="T1664" s="89"/>
      <c r="U1664" s="89"/>
      <c r="V1664" s="89"/>
      <c r="W1664" s="89"/>
      <c r="X1664" s="89"/>
      <c r="Y1664" s="89"/>
      <c r="Z1664" s="89"/>
      <c r="AA1664" s="89"/>
      <c r="AB1664" s="89"/>
      <c r="AC1664" s="89"/>
      <c r="AD1664" s="89"/>
      <c r="AE1664" s="89"/>
      <c r="AF1664" s="89"/>
      <c r="AG1664" s="89"/>
      <c r="AH1664" s="89"/>
      <c r="AI1664" s="89"/>
      <c r="AJ1664" s="89"/>
      <c r="AK1664" s="89"/>
      <c r="AL1664" s="89"/>
      <c r="AM1664" s="89"/>
      <c r="AN1664" s="89"/>
      <c r="AO1664" s="89"/>
      <c r="AP1664" s="89"/>
      <c r="AQ1664" s="89"/>
      <c r="AR1664" s="89"/>
      <c r="AS1664" s="89"/>
      <c r="AT1664" s="89"/>
      <c r="AU1664" s="89"/>
      <c r="AV1664" s="89"/>
      <c r="AW1664" s="89"/>
      <c r="AX1664" s="89"/>
      <c r="AY1664" s="89"/>
      <c r="AZ1664" s="89"/>
      <c r="BA1664" s="89"/>
      <c r="BB1664" s="89"/>
      <c r="BC1664" s="89"/>
      <c r="BD1664" s="89"/>
      <c r="BE1664" s="89"/>
      <c r="BF1664" s="89"/>
      <c r="BG1664" s="89"/>
      <c r="BH1664" s="89"/>
      <c r="BI1664" s="89"/>
      <c r="BJ1664" s="89"/>
    </row>
    <row r="1665" spans="1:62" ht="12.75" x14ac:dyDescent="0.2">
      <c r="A1665" s="89"/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  <c r="L1665" s="89"/>
      <c r="M1665" s="89"/>
      <c r="N1665" s="89"/>
      <c r="O1665" s="89"/>
      <c r="P1665" s="89"/>
      <c r="Q1665" s="89"/>
      <c r="R1665" s="89"/>
      <c r="S1665" s="89"/>
      <c r="T1665" s="89"/>
      <c r="U1665" s="89"/>
      <c r="V1665" s="89"/>
      <c r="W1665" s="89"/>
      <c r="X1665" s="89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  <c r="AM1665" s="89"/>
      <c r="AN1665" s="89"/>
      <c r="AO1665" s="89"/>
      <c r="AP1665" s="89"/>
      <c r="AQ1665" s="89"/>
      <c r="AR1665" s="89"/>
      <c r="AS1665" s="89"/>
      <c r="AT1665" s="89"/>
      <c r="AU1665" s="89"/>
      <c r="AV1665" s="89"/>
      <c r="AW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</row>
    <row r="1666" spans="1:62" ht="12.75" x14ac:dyDescent="0.2">
      <c r="A1666" s="89"/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  <c r="L1666" s="89"/>
      <c r="M1666" s="89"/>
      <c r="N1666" s="89"/>
      <c r="O1666" s="89"/>
      <c r="P1666" s="89"/>
      <c r="Q1666" s="89"/>
      <c r="R1666" s="89"/>
      <c r="S1666" s="89"/>
      <c r="T1666" s="89"/>
      <c r="U1666" s="89"/>
      <c r="V1666" s="89"/>
      <c r="W1666" s="89"/>
      <c r="X1666" s="89"/>
      <c r="Y1666" s="89"/>
      <c r="Z1666" s="89"/>
      <c r="AA1666" s="89"/>
      <c r="AB1666" s="89"/>
      <c r="AC1666" s="89"/>
      <c r="AD1666" s="89"/>
      <c r="AE1666" s="89"/>
      <c r="AF1666" s="89"/>
      <c r="AG1666" s="89"/>
      <c r="AH1666" s="174" t="s">
        <v>346</v>
      </c>
      <c r="AI1666" s="89"/>
      <c r="AJ1666" s="89"/>
      <c r="AK1666" s="89"/>
      <c r="AL1666" s="89"/>
      <c r="AM1666" s="89"/>
      <c r="AN1666" s="89"/>
      <c r="AO1666" s="89"/>
      <c r="AP1666" s="89"/>
      <c r="AQ1666" s="89"/>
      <c r="AR1666" s="89"/>
      <c r="AS1666" s="89"/>
      <c r="AT1666" s="89"/>
      <c r="AU1666" s="89"/>
      <c r="AV1666" s="89"/>
      <c r="AW1666" s="89"/>
      <c r="AX1666" s="89"/>
      <c r="AY1666" s="89"/>
      <c r="AZ1666" s="89"/>
      <c r="BA1666" s="89"/>
      <c r="BB1666" s="89"/>
      <c r="BC1666" s="89"/>
      <c r="BD1666" s="89"/>
      <c r="BE1666" s="89"/>
      <c r="BF1666" s="89"/>
      <c r="BG1666" s="89"/>
      <c r="BH1666" s="89"/>
      <c r="BI1666" s="89"/>
      <c r="BJ1666" s="89"/>
    </row>
    <row r="1667" spans="1:62" ht="12.75" x14ac:dyDescent="0.2">
      <c r="A1667" s="89"/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89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89"/>
      <c r="AL1667" s="89"/>
      <c r="AM1667" s="89"/>
      <c r="AN1667" s="89"/>
      <c r="AO1667" s="89"/>
      <c r="AP1667" s="89"/>
      <c r="AQ1667" s="89"/>
      <c r="AR1667" s="89"/>
      <c r="AS1667" s="89"/>
      <c r="AT1667" s="89"/>
      <c r="AU1667" s="89"/>
      <c r="AV1667" s="89"/>
      <c r="AW1667" s="89"/>
      <c r="AX1667" s="89"/>
      <c r="AY1667" s="89"/>
      <c r="AZ1667" s="89"/>
      <c r="BA1667" s="89"/>
      <c r="BB1667" s="89"/>
      <c r="BC1667" s="89"/>
      <c r="BD1667" s="89"/>
      <c r="BE1667" s="89"/>
      <c r="BF1667" s="89"/>
      <c r="BG1667" s="89"/>
      <c r="BH1667" s="89"/>
      <c r="BI1667" s="89"/>
      <c r="BJ1667" s="89"/>
    </row>
    <row r="1668" spans="1:62" ht="12.75" x14ac:dyDescent="0.2">
      <c r="A1668" s="89"/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89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89"/>
      <c r="AL1668" s="89"/>
      <c r="AM1668" s="89"/>
      <c r="AN1668" s="89"/>
      <c r="AO1668" s="89"/>
      <c r="AP1668" s="89"/>
      <c r="AQ1668" s="89"/>
      <c r="AR1668" s="89"/>
      <c r="AS1668" s="89"/>
      <c r="AT1668" s="89"/>
      <c r="AU1668" s="89"/>
      <c r="AV1668" s="89"/>
      <c r="AW1668" s="89"/>
      <c r="AX1668" s="89"/>
      <c r="AY1668" s="89"/>
      <c r="AZ1668" s="89"/>
      <c r="BA1668" s="89"/>
      <c r="BB1668" s="89"/>
      <c r="BC1668" s="89"/>
      <c r="BD1668" s="89"/>
      <c r="BE1668" s="89"/>
      <c r="BF1668" s="89"/>
      <c r="BG1668" s="89"/>
      <c r="BH1668" s="89"/>
      <c r="BI1668" s="89"/>
      <c r="BJ1668" s="89"/>
    </row>
    <row r="1669" spans="1:62" ht="12.75" x14ac:dyDescent="0.2">
      <c r="A1669" s="89"/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  <c r="L1669" s="89"/>
      <c r="M1669" s="89"/>
      <c r="N1669" s="89"/>
      <c r="O1669" s="89"/>
      <c r="P1669" s="89"/>
      <c r="Q1669" s="89"/>
      <c r="R1669" s="89"/>
      <c r="S1669" s="89"/>
      <c r="T1669" s="89"/>
      <c r="U1669" s="89"/>
      <c r="V1669" s="89"/>
      <c r="W1669" s="89"/>
      <c r="X1669" s="89"/>
      <c r="Y1669" s="89"/>
      <c r="Z1669" s="89"/>
      <c r="AA1669" s="89"/>
      <c r="AB1669" s="89"/>
      <c r="AC1669" s="89"/>
      <c r="AD1669" s="89"/>
      <c r="AE1669" s="89"/>
      <c r="AF1669" s="89"/>
      <c r="AG1669" s="89"/>
      <c r="AH1669" s="89"/>
      <c r="AI1669" s="89"/>
      <c r="AJ1669" s="89"/>
      <c r="AK1669" s="89"/>
      <c r="AL1669" s="89"/>
      <c r="AM1669" s="89"/>
      <c r="AN1669" s="89"/>
      <c r="AO1669" s="89"/>
      <c r="AP1669" s="89"/>
      <c r="AQ1669" s="89"/>
      <c r="AR1669" s="89"/>
      <c r="AS1669" s="89"/>
      <c r="AT1669" s="89"/>
      <c r="AU1669" s="89"/>
      <c r="AV1669" s="89"/>
      <c r="AW1669" s="89"/>
      <c r="AX1669" s="89"/>
      <c r="AY1669" s="89"/>
      <c r="AZ1669" s="89"/>
      <c r="BA1669" s="89"/>
      <c r="BB1669" s="89"/>
      <c r="BC1669" s="89"/>
      <c r="BD1669" s="89"/>
      <c r="BE1669" s="89"/>
      <c r="BF1669" s="89"/>
      <c r="BG1669" s="89"/>
      <c r="BH1669" s="89"/>
      <c r="BI1669" s="89"/>
      <c r="BJ1669" s="89"/>
    </row>
    <row r="1670" spans="1:62" ht="12.75" x14ac:dyDescent="0.2">
      <c r="A1670" s="89"/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  <c r="L1670" s="89"/>
      <c r="M1670" s="89"/>
      <c r="N1670" s="89"/>
      <c r="O1670" s="89"/>
      <c r="P1670" s="89"/>
      <c r="Q1670" s="89"/>
      <c r="R1670" s="89"/>
      <c r="S1670" s="89"/>
      <c r="T1670" s="89"/>
      <c r="U1670" s="89"/>
      <c r="V1670" s="89"/>
      <c r="W1670" s="89"/>
      <c r="X1670" s="89"/>
      <c r="Y1670" s="89"/>
      <c r="Z1670" s="89"/>
      <c r="AA1670" s="89"/>
      <c r="AB1670" s="89"/>
      <c r="AC1670" s="89"/>
      <c r="AD1670" s="89"/>
      <c r="AE1670" s="89"/>
      <c r="AF1670" s="89"/>
      <c r="AG1670" s="89"/>
      <c r="AH1670" s="89"/>
      <c r="AI1670" s="89"/>
      <c r="AJ1670" s="89"/>
      <c r="AK1670" s="89"/>
      <c r="AL1670" s="89"/>
      <c r="AM1670" s="89"/>
      <c r="AN1670" s="89"/>
      <c r="AO1670" s="89"/>
      <c r="AP1670" s="89"/>
      <c r="AQ1670" s="89"/>
      <c r="AR1670" s="89"/>
      <c r="AS1670" s="89"/>
      <c r="AT1670" s="89"/>
      <c r="AU1670" s="89"/>
      <c r="AV1670" s="89"/>
      <c r="AW1670" s="89"/>
      <c r="AX1670" s="89"/>
      <c r="AY1670" s="89"/>
      <c r="AZ1670" s="89"/>
      <c r="BA1670" s="89"/>
      <c r="BB1670" s="89"/>
      <c r="BC1670" s="89"/>
      <c r="BD1670" s="89"/>
      <c r="BE1670" s="89"/>
      <c r="BF1670" s="89"/>
      <c r="BG1670" s="89"/>
      <c r="BH1670" s="89"/>
      <c r="BI1670" s="89"/>
      <c r="BJ1670" s="89"/>
    </row>
    <row r="1671" spans="1:62" ht="12.75" x14ac:dyDescent="0.2">
      <c r="A1671" s="89"/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  <c r="S1671" s="89"/>
      <c r="T1671" s="89"/>
      <c r="U1671" s="89"/>
      <c r="V1671" s="89"/>
      <c r="W1671" s="89"/>
      <c r="X1671" s="89"/>
      <c r="Y1671" s="89"/>
      <c r="Z1671" s="89"/>
      <c r="AA1671" s="89"/>
      <c r="AB1671" s="89"/>
      <c r="AC1671" s="89"/>
      <c r="AD1671" s="89"/>
      <c r="AE1671" s="89"/>
      <c r="AF1671" s="89"/>
      <c r="AG1671" s="89"/>
      <c r="AH1671" s="89"/>
      <c r="AI1671" s="89"/>
      <c r="AJ1671" s="89"/>
      <c r="AK1671" s="89"/>
      <c r="AL1671" s="89"/>
      <c r="AM1671" s="89"/>
      <c r="AN1671" s="89"/>
      <c r="AO1671" s="89"/>
      <c r="AP1671" s="89"/>
      <c r="AQ1671" s="89"/>
      <c r="AR1671" s="89"/>
      <c r="AS1671" s="89"/>
      <c r="AT1671" s="89"/>
      <c r="AU1671" s="89"/>
      <c r="AV1671" s="89"/>
      <c r="AW1671" s="89"/>
      <c r="AX1671" s="89"/>
      <c r="AY1671" s="89"/>
      <c r="AZ1671" s="89"/>
      <c r="BA1671" s="89"/>
      <c r="BB1671" s="89"/>
      <c r="BC1671" s="89"/>
      <c r="BD1671" s="89"/>
      <c r="BE1671" s="89"/>
      <c r="BF1671" s="89"/>
      <c r="BG1671" s="89"/>
      <c r="BH1671" s="89"/>
      <c r="BI1671" s="89"/>
      <c r="BJ1671" s="89"/>
    </row>
    <row r="1672" spans="1:62" ht="12.75" x14ac:dyDescent="0.2">
      <c r="A1672" s="89"/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89"/>
      <c r="P1672" s="89"/>
      <c r="Q1672" s="89"/>
      <c r="R1672" s="89"/>
      <c r="S1672" s="89"/>
      <c r="T1672" s="89"/>
      <c r="U1672" s="89"/>
      <c r="V1672" s="89"/>
      <c r="W1672" s="89"/>
      <c r="X1672" s="89"/>
      <c r="Y1672" s="89"/>
      <c r="Z1672" s="89"/>
      <c r="AA1672" s="89"/>
      <c r="AB1672" s="89"/>
      <c r="AC1672" s="89"/>
      <c r="AD1672" s="89"/>
      <c r="AE1672" s="89"/>
      <c r="AF1672" s="89"/>
      <c r="AG1672" s="89"/>
      <c r="AH1672" s="89"/>
      <c r="AI1672" s="89"/>
      <c r="AJ1672" s="89"/>
      <c r="AK1672" s="89"/>
      <c r="AL1672" s="89"/>
      <c r="AM1672" s="89"/>
      <c r="AN1672" s="89"/>
      <c r="AO1672" s="89"/>
      <c r="AP1672" s="89"/>
      <c r="AQ1672" s="89"/>
      <c r="AR1672" s="89"/>
      <c r="AS1672" s="89"/>
      <c r="AT1672" s="89"/>
      <c r="AU1672" s="89"/>
      <c r="AV1672" s="89"/>
      <c r="AW1672" s="89"/>
      <c r="AX1672" s="89"/>
      <c r="AY1672" s="89"/>
      <c r="AZ1672" s="89"/>
      <c r="BA1672" s="89"/>
      <c r="BB1672" s="89"/>
      <c r="BC1672" s="89"/>
      <c r="BD1672" s="89"/>
      <c r="BE1672" s="89"/>
      <c r="BF1672" s="89"/>
      <c r="BG1672" s="89"/>
      <c r="BH1672" s="89"/>
      <c r="BI1672" s="89"/>
      <c r="BJ1672" s="89"/>
    </row>
    <row r="1673" spans="1:62" ht="12.75" x14ac:dyDescent="0.2">
      <c r="A1673" s="89"/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  <c r="T1673" s="89"/>
      <c r="U1673" s="89"/>
      <c r="V1673" s="89"/>
      <c r="W1673" s="89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89"/>
      <c r="AL1673" s="89"/>
      <c r="AM1673" s="89"/>
      <c r="AN1673" s="89"/>
      <c r="AO1673" s="89"/>
      <c r="AP1673" s="89"/>
      <c r="AQ1673" s="89"/>
      <c r="AR1673" s="89"/>
      <c r="AS1673" s="89"/>
      <c r="AT1673" s="89"/>
      <c r="AU1673" s="89"/>
      <c r="AV1673" s="89"/>
      <c r="AW1673" s="89"/>
      <c r="AX1673" s="89"/>
      <c r="AY1673" s="89"/>
      <c r="AZ1673" s="89"/>
      <c r="BA1673" s="89"/>
      <c r="BB1673" s="89"/>
      <c r="BC1673" s="89"/>
      <c r="BD1673" s="89"/>
      <c r="BE1673" s="89"/>
      <c r="BF1673" s="89"/>
      <c r="BG1673" s="89"/>
      <c r="BH1673" s="89"/>
      <c r="BI1673" s="89"/>
      <c r="BJ1673" s="89"/>
    </row>
    <row r="1674" spans="1:62" ht="12.75" x14ac:dyDescent="0.2">
      <c r="A1674" s="89"/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  <c r="S1674" s="89"/>
      <c r="T1674" s="89"/>
      <c r="U1674" s="89"/>
      <c r="V1674" s="89"/>
      <c r="W1674" s="89"/>
      <c r="X1674" s="89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  <c r="AM1674" s="89"/>
      <c r="AN1674" s="89"/>
      <c r="AO1674" s="89"/>
      <c r="AP1674" s="89"/>
      <c r="AQ1674" s="89"/>
      <c r="AR1674" s="89"/>
      <c r="AS1674" s="89"/>
      <c r="AT1674" s="89"/>
      <c r="AU1674" s="89"/>
      <c r="AV1674" s="89"/>
      <c r="AW1674" s="89"/>
      <c r="AX1674" s="89"/>
      <c r="AY1674" s="89"/>
      <c r="AZ1674" s="89"/>
      <c r="BA1674" s="89"/>
      <c r="BB1674" s="89"/>
      <c r="BC1674" s="89"/>
      <c r="BD1674" s="89"/>
      <c r="BE1674" s="89"/>
      <c r="BF1674" s="89"/>
      <c r="BG1674" s="89"/>
      <c r="BH1674" s="89"/>
      <c r="BI1674" s="89"/>
      <c r="BJ1674" s="89"/>
    </row>
    <row r="1675" spans="1:62" ht="12.75" x14ac:dyDescent="0.2">
      <c r="A1675" s="89"/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89"/>
      <c r="P1675" s="89"/>
      <c r="Q1675" s="89"/>
      <c r="R1675" s="89"/>
      <c r="S1675" s="89"/>
      <c r="T1675" s="89"/>
      <c r="U1675" s="89"/>
      <c r="V1675" s="89"/>
      <c r="W1675" s="89"/>
      <c r="X1675" s="89"/>
      <c r="Y1675" s="89"/>
      <c r="Z1675" s="89"/>
      <c r="AA1675" s="89"/>
      <c r="AB1675" s="89"/>
      <c r="AC1675" s="89"/>
      <c r="AD1675" s="89"/>
      <c r="AE1675" s="89"/>
      <c r="AF1675" s="89"/>
      <c r="AG1675" s="89"/>
      <c r="AH1675" s="89"/>
      <c r="AI1675" s="89"/>
      <c r="AJ1675" s="89"/>
      <c r="AK1675" s="89"/>
      <c r="AL1675" s="89"/>
      <c r="AM1675" s="89"/>
      <c r="AN1675" s="89"/>
      <c r="AO1675" s="89"/>
      <c r="AP1675" s="89"/>
      <c r="AQ1675" s="89"/>
      <c r="AR1675" s="89"/>
      <c r="AS1675" s="89"/>
      <c r="AT1675" s="89"/>
      <c r="AU1675" s="89"/>
      <c r="AV1675" s="89"/>
      <c r="AW1675" s="89"/>
      <c r="AX1675" s="89"/>
      <c r="AY1675" s="89"/>
      <c r="AZ1675" s="89"/>
      <c r="BA1675" s="89"/>
      <c r="BB1675" s="89"/>
      <c r="BC1675" s="89"/>
      <c r="BD1675" s="89"/>
      <c r="BE1675" s="89"/>
      <c r="BF1675" s="89"/>
      <c r="BG1675" s="89"/>
      <c r="BH1675" s="89"/>
      <c r="BI1675" s="89"/>
      <c r="BJ1675" s="89"/>
    </row>
    <row r="1676" spans="1:62" ht="12.75" x14ac:dyDescent="0.2">
      <c r="A1676" s="89"/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89"/>
      <c r="P1676" s="89"/>
      <c r="Q1676" s="89"/>
      <c r="R1676" s="89"/>
      <c r="S1676" s="89"/>
      <c r="T1676" s="89"/>
      <c r="U1676" s="89"/>
      <c r="V1676" s="89"/>
      <c r="W1676" s="89"/>
      <c r="X1676" s="89"/>
      <c r="Y1676" s="89"/>
      <c r="Z1676" s="89"/>
      <c r="AA1676" s="89"/>
      <c r="AB1676" s="89"/>
      <c r="AC1676" s="89"/>
      <c r="AD1676" s="89"/>
      <c r="AE1676" s="89"/>
      <c r="AF1676" s="89"/>
      <c r="AG1676" s="89"/>
      <c r="AH1676" s="89"/>
      <c r="AI1676" s="89"/>
      <c r="AJ1676" s="89"/>
      <c r="AK1676" s="89"/>
      <c r="AL1676" s="89"/>
      <c r="AM1676" s="89"/>
      <c r="AN1676" s="89"/>
      <c r="AO1676" s="89"/>
      <c r="AP1676" s="89"/>
      <c r="AQ1676" s="89"/>
      <c r="AR1676" s="89"/>
      <c r="AS1676" s="89"/>
      <c r="AT1676" s="89"/>
      <c r="AU1676" s="89"/>
      <c r="AV1676" s="89"/>
      <c r="AW1676" s="89"/>
      <c r="AX1676" s="89"/>
      <c r="AY1676" s="89"/>
      <c r="AZ1676" s="89"/>
      <c r="BA1676" s="89"/>
      <c r="BB1676" s="89"/>
      <c r="BC1676" s="89"/>
      <c r="BD1676" s="89"/>
      <c r="BE1676" s="89"/>
      <c r="BF1676" s="89"/>
      <c r="BG1676" s="89"/>
      <c r="BH1676" s="89"/>
      <c r="BI1676" s="89"/>
      <c r="BJ1676" s="89"/>
    </row>
    <row r="1677" spans="1:62" ht="12.75" x14ac:dyDescent="0.2">
      <c r="A1677" s="89"/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  <c r="S1677" s="89"/>
      <c r="T1677" s="89"/>
      <c r="U1677" s="89"/>
      <c r="V1677" s="89"/>
      <c r="W1677" s="89"/>
      <c r="X1677" s="89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  <c r="AM1677" s="89"/>
      <c r="AN1677" s="89"/>
      <c r="AO1677" s="89"/>
      <c r="AP1677" s="89"/>
      <c r="AQ1677" s="89"/>
      <c r="AR1677" s="89"/>
      <c r="AS1677" s="89"/>
      <c r="AT1677" s="89"/>
      <c r="AU1677" s="89"/>
      <c r="AV1677" s="89"/>
      <c r="AW1677" s="89"/>
      <c r="AX1677" s="89"/>
      <c r="AY1677" s="89"/>
      <c r="AZ1677" s="89"/>
      <c r="BA1677" s="89"/>
      <c r="BB1677" s="89"/>
      <c r="BC1677" s="89"/>
      <c r="BD1677" s="89"/>
      <c r="BE1677" s="89"/>
      <c r="BF1677" s="89"/>
      <c r="BG1677" s="89"/>
      <c r="BH1677" s="89"/>
      <c r="BI1677" s="89"/>
      <c r="BJ1677" s="89"/>
    </row>
    <row r="1678" spans="1:62" ht="12.75" x14ac:dyDescent="0.2">
      <c r="A1678" s="89"/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  <c r="L1678" s="89"/>
      <c r="M1678" s="89"/>
      <c r="N1678" s="89"/>
      <c r="O1678" s="89"/>
      <c r="P1678" s="89"/>
      <c r="Q1678" s="89"/>
      <c r="R1678" s="89"/>
      <c r="S1678" s="89"/>
      <c r="T1678" s="89"/>
      <c r="U1678" s="89"/>
      <c r="V1678" s="89"/>
      <c r="W1678" s="89"/>
      <c r="X1678" s="89"/>
      <c r="Y1678" s="89"/>
      <c r="Z1678" s="89"/>
      <c r="AA1678" s="89"/>
      <c r="AB1678" s="89"/>
      <c r="AC1678" s="89"/>
      <c r="AD1678" s="89"/>
      <c r="AE1678" s="89"/>
      <c r="AF1678" s="89"/>
      <c r="AG1678" s="89"/>
      <c r="AH1678" s="89"/>
      <c r="AI1678" s="89"/>
      <c r="AJ1678" s="89"/>
      <c r="AK1678" s="89"/>
      <c r="AL1678" s="89"/>
      <c r="AM1678" s="89"/>
      <c r="AN1678" s="89"/>
      <c r="AO1678" s="89"/>
      <c r="AP1678" s="89"/>
      <c r="AQ1678" s="89"/>
      <c r="AR1678" s="89"/>
      <c r="AS1678" s="89"/>
      <c r="AT1678" s="89"/>
      <c r="AU1678" s="89"/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</row>
    <row r="1679" spans="1:62" ht="12.75" x14ac:dyDescent="0.2">
      <c r="A1679" s="89"/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  <c r="L1679" s="89"/>
      <c r="M1679" s="89"/>
      <c r="N1679" s="89"/>
      <c r="O1679" s="89"/>
      <c r="P1679" s="89"/>
      <c r="Q1679" s="89"/>
      <c r="R1679" s="89"/>
      <c r="S1679" s="89"/>
      <c r="T1679" s="89"/>
      <c r="U1679" s="89"/>
      <c r="V1679" s="89"/>
      <c r="W1679" s="89"/>
      <c r="X1679" s="89"/>
      <c r="Y1679" s="89"/>
      <c r="Z1679" s="89"/>
      <c r="AA1679" s="89"/>
      <c r="AB1679" s="89"/>
      <c r="AC1679" s="89"/>
      <c r="AD1679" s="89"/>
      <c r="AE1679" s="89"/>
      <c r="AF1679" s="89"/>
      <c r="AG1679" s="89"/>
      <c r="AH1679" s="89"/>
      <c r="AI1679" s="89"/>
      <c r="AJ1679" s="89"/>
      <c r="AK1679" s="89"/>
      <c r="AL1679" s="89"/>
      <c r="AM1679" s="89"/>
      <c r="AN1679" s="89"/>
      <c r="AO1679" s="89"/>
      <c r="AP1679" s="89"/>
      <c r="AQ1679" s="89"/>
      <c r="AR1679" s="89"/>
      <c r="AS1679" s="89"/>
      <c r="AT1679" s="89"/>
      <c r="AU1679" s="89"/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</row>
    <row r="1680" spans="1:62" ht="12.75" x14ac:dyDescent="0.2">
      <c r="A1680" s="89"/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  <c r="L1680" s="89"/>
      <c r="M1680" s="89"/>
      <c r="N1680" s="89"/>
      <c r="O1680" s="89"/>
      <c r="P1680" s="89"/>
      <c r="Q1680" s="89"/>
      <c r="R1680" s="89"/>
      <c r="S1680" s="89"/>
      <c r="T1680" s="89"/>
      <c r="U1680" s="89"/>
      <c r="V1680" s="89"/>
      <c r="W1680" s="89"/>
      <c r="X1680" s="89"/>
      <c r="Y1680" s="89"/>
      <c r="Z1680" s="89"/>
      <c r="AA1680" s="89"/>
      <c r="AB1680" s="89"/>
      <c r="AC1680" s="89"/>
      <c r="AD1680" s="89"/>
      <c r="AE1680" s="89"/>
      <c r="AF1680" s="89"/>
      <c r="AG1680" s="89"/>
      <c r="AH1680" s="89"/>
      <c r="AI1680" s="89"/>
      <c r="AJ1680" s="89"/>
      <c r="AK1680" s="89"/>
      <c r="AL1680" s="89"/>
      <c r="AM1680" s="89"/>
      <c r="AN1680" s="89"/>
      <c r="AO1680" s="89"/>
      <c r="AP1680" s="89"/>
      <c r="AQ1680" s="89"/>
      <c r="AR1680" s="89"/>
      <c r="AS1680" s="89"/>
      <c r="AT1680" s="89"/>
      <c r="AU1680" s="89"/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</row>
    <row r="1681" spans="1:62" ht="12.75" x14ac:dyDescent="0.2">
      <c r="A1681" s="89"/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  <c r="S1681" s="89"/>
      <c r="T1681" s="89"/>
      <c r="U1681" s="89"/>
      <c r="V1681" s="89"/>
      <c r="W1681" s="89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89"/>
      <c r="AN1681" s="89"/>
      <c r="AO1681" s="89"/>
      <c r="AP1681" s="89"/>
      <c r="AQ1681" s="89"/>
      <c r="AR1681" s="89"/>
      <c r="AS1681" s="89"/>
      <c r="AT1681" s="89"/>
      <c r="AU1681" s="89"/>
      <c r="AV1681" s="89"/>
      <c r="AW1681" s="89"/>
      <c r="AX1681" s="89"/>
      <c r="AY1681" s="89"/>
      <c r="AZ1681" s="89"/>
      <c r="BA1681" s="89"/>
      <c r="BB1681" s="89"/>
      <c r="BC1681" s="89"/>
      <c r="BD1681" s="89"/>
      <c r="BE1681" s="89"/>
      <c r="BF1681" s="89"/>
      <c r="BG1681" s="89"/>
      <c r="BH1681" s="89"/>
      <c r="BI1681" s="89"/>
      <c r="BJ1681" s="89"/>
    </row>
    <row r="1682" spans="1:62" ht="12.75" x14ac:dyDescent="0.2">
      <c r="A1682" s="89"/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  <c r="L1682" s="89"/>
      <c r="M1682" s="89"/>
      <c r="N1682" s="89"/>
      <c r="O1682" s="89"/>
      <c r="P1682" s="89"/>
      <c r="Q1682" s="89"/>
      <c r="R1682" s="89"/>
      <c r="S1682" s="89"/>
      <c r="T1682" s="89"/>
      <c r="U1682" s="89"/>
      <c r="V1682" s="89"/>
      <c r="W1682" s="89"/>
      <c r="X1682" s="89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  <c r="AM1682" s="89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89"/>
      <c r="AX1682" s="89"/>
      <c r="AY1682" s="89"/>
      <c r="AZ1682" s="89"/>
      <c r="BA1682" s="89"/>
      <c r="BB1682" s="89"/>
      <c r="BC1682" s="89"/>
      <c r="BD1682" s="89"/>
      <c r="BE1682" s="89"/>
      <c r="BF1682" s="89"/>
      <c r="BG1682" s="89"/>
      <c r="BH1682" s="89"/>
      <c r="BI1682" s="89"/>
      <c r="BJ1682" s="89"/>
    </row>
    <row r="1683" spans="1:62" ht="12.75" x14ac:dyDescent="0.2">
      <c r="A1683" s="89"/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  <c r="L1683" s="89"/>
      <c r="M1683" s="89"/>
      <c r="N1683" s="89"/>
      <c r="O1683" s="89"/>
      <c r="P1683" s="89"/>
      <c r="Q1683" s="89"/>
      <c r="R1683" s="89"/>
      <c r="S1683" s="89"/>
      <c r="T1683" s="89"/>
      <c r="U1683" s="89"/>
      <c r="V1683" s="89"/>
      <c r="W1683" s="89"/>
      <c r="X1683" s="89"/>
      <c r="Y1683" s="89"/>
      <c r="Z1683" s="89"/>
      <c r="AA1683" s="89"/>
      <c r="AB1683" s="89"/>
      <c r="AC1683" s="89"/>
      <c r="AD1683" s="89"/>
      <c r="AE1683" s="89"/>
      <c r="AF1683" s="89"/>
      <c r="AG1683" s="89"/>
      <c r="AH1683" s="89"/>
      <c r="AI1683" s="89"/>
      <c r="AJ1683" s="89"/>
      <c r="AK1683" s="89"/>
      <c r="AL1683" s="89"/>
      <c r="AM1683" s="89"/>
      <c r="AN1683" s="89"/>
      <c r="AO1683" s="89"/>
      <c r="AP1683" s="89"/>
      <c r="AQ1683" s="89"/>
      <c r="AR1683" s="89"/>
      <c r="AS1683" s="89"/>
      <c r="AT1683" s="89"/>
      <c r="AU1683" s="89"/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</row>
    <row r="1684" spans="1:62" ht="12.75" x14ac:dyDescent="0.2">
      <c r="A1684" s="89"/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  <c r="S1684" s="89"/>
      <c r="T1684" s="89"/>
      <c r="U1684" s="89"/>
      <c r="V1684" s="89"/>
      <c r="W1684" s="89"/>
      <c r="X1684" s="89"/>
      <c r="Y1684" s="89"/>
      <c r="Z1684" s="89"/>
      <c r="AA1684" s="89"/>
      <c r="AB1684" s="89"/>
      <c r="AC1684" s="89"/>
      <c r="AD1684" s="89"/>
      <c r="AE1684" s="89"/>
      <c r="AF1684" s="89"/>
      <c r="AG1684" s="89"/>
      <c r="AH1684" s="89"/>
      <c r="AI1684" s="89"/>
      <c r="AJ1684" s="89"/>
      <c r="AK1684" s="89"/>
      <c r="AL1684" s="89"/>
      <c r="AM1684" s="89"/>
      <c r="AN1684" s="89"/>
      <c r="AO1684" s="89"/>
      <c r="AP1684" s="89"/>
      <c r="AQ1684" s="89"/>
      <c r="AR1684" s="89"/>
      <c r="AS1684" s="89"/>
      <c r="AT1684" s="89"/>
      <c r="AU1684" s="89"/>
      <c r="AV1684" s="89"/>
      <c r="AW1684" s="89"/>
      <c r="AX1684" s="89"/>
      <c r="AY1684" s="89"/>
      <c r="AZ1684" s="89"/>
      <c r="BA1684" s="89"/>
      <c r="BB1684" s="89"/>
      <c r="BC1684" s="89"/>
      <c r="BD1684" s="89"/>
      <c r="BE1684" s="89"/>
      <c r="BF1684" s="89"/>
      <c r="BG1684" s="89"/>
      <c r="BH1684" s="89"/>
      <c r="BI1684" s="89"/>
      <c r="BJ1684" s="89"/>
    </row>
    <row r="1685" spans="1:62" ht="12.75" x14ac:dyDescent="0.2">
      <c r="A1685" s="89"/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  <c r="L1685" s="89"/>
      <c r="M1685" s="89"/>
      <c r="N1685" s="89"/>
      <c r="O1685" s="89"/>
      <c r="P1685" s="89"/>
      <c r="Q1685" s="89"/>
      <c r="R1685" s="89"/>
      <c r="S1685" s="89"/>
      <c r="T1685" s="89"/>
      <c r="U1685" s="89"/>
      <c r="V1685" s="89"/>
      <c r="W1685" s="89"/>
      <c r="X1685" s="89"/>
      <c r="Y1685" s="89"/>
      <c r="Z1685" s="89"/>
      <c r="AA1685" s="89"/>
      <c r="AB1685" s="89"/>
      <c r="AC1685" s="89"/>
      <c r="AD1685" s="89"/>
      <c r="AE1685" s="89"/>
      <c r="AF1685" s="89"/>
      <c r="AG1685" s="89"/>
      <c r="AH1685" s="89"/>
      <c r="AI1685" s="89"/>
      <c r="AJ1685" s="89"/>
      <c r="AK1685" s="89"/>
      <c r="AL1685" s="89"/>
      <c r="AM1685" s="89"/>
      <c r="AN1685" s="89"/>
      <c r="AO1685" s="89"/>
      <c r="AP1685" s="89"/>
      <c r="AQ1685" s="89"/>
      <c r="AR1685" s="89"/>
      <c r="AS1685" s="89"/>
      <c r="AT1685" s="89"/>
      <c r="AU1685" s="89"/>
      <c r="AV1685" s="89"/>
      <c r="AW1685" s="89"/>
      <c r="AX1685" s="89"/>
      <c r="AY1685" s="89"/>
      <c r="AZ1685" s="89"/>
      <c r="BA1685" s="89"/>
      <c r="BB1685" s="89"/>
      <c r="BC1685" s="89"/>
      <c r="BD1685" s="89"/>
      <c r="BE1685" s="89"/>
      <c r="BF1685" s="89"/>
      <c r="BG1685" s="89"/>
      <c r="BH1685" s="89"/>
      <c r="BI1685" s="89"/>
      <c r="BJ1685" s="89"/>
    </row>
    <row r="1686" spans="1:62" ht="12.75" x14ac:dyDescent="0.2">
      <c r="A1686" s="89"/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  <c r="P1686" s="89"/>
      <c r="Q1686" s="89"/>
      <c r="R1686" s="89"/>
      <c r="S1686" s="89"/>
      <c r="T1686" s="89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89"/>
      <c r="AH1686" s="89"/>
      <c r="AI1686" s="89"/>
      <c r="AJ1686" s="89"/>
      <c r="AK1686" s="89"/>
      <c r="AL1686" s="89"/>
      <c r="AM1686" s="89"/>
      <c r="AN1686" s="89"/>
      <c r="AO1686" s="89"/>
      <c r="AP1686" s="89"/>
      <c r="AQ1686" s="89"/>
      <c r="AR1686" s="89"/>
      <c r="AS1686" s="89"/>
      <c r="AT1686" s="89"/>
      <c r="AU1686" s="89"/>
      <c r="AV1686" s="89"/>
      <c r="AW1686" s="89"/>
      <c r="AX1686" s="89"/>
      <c r="AY1686" s="89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</row>
    <row r="1687" spans="1:62" ht="12.75" x14ac:dyDescent="0.2">
      <c r="A1687" s="89"/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  <c r="S1687" s="89"/>
      <c r="T1687" s="89"/>
      <c r="U1687" s="89"/>
      <c r="V1687" s="89"/>
      <c r="W1687" s="89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89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</row>
    <row r="1688" spans="1:62" ht="12.75" x14ac:dyDescent="0.2">
      <c r="A1688" s="89"/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  <c r="L1688" s="89"/>
      <c r="M1688" s="89"/>
      <c r="N1688" s="89"/>
      <c r="O1688" s="89"/>
      <c r="P1688" s="89"/>
      <c r="Q1688" s="89"/>
      <c r="R1688" s="89"/>
      <c r="S1688" s="89"/>
      <c r="T1688" s="89"/>
      <c r="U1688" s="89"/>
      <c r="V1688" s="89"/>
      <c r="W1688" s="89"/>
      <c r="X1688" s="89"/>
      <c r="Y1688" s="89"/>
      <c r="Z1688" s="89"/>
      <c r="AA1688" s="89"/>
      <c r="AB1688" s="89"/>
      <c r="AC1688" s="89"/>
      <c r="AD1688" s="89"/>
      <c r="AE1688" s="89"/>
      <c r="AF1688" s="89"/>
      <c r="AG1688" s="89"/>
      <c r="AH1688" s="89"/>
      <c r="AI1688" s="89"/>
      <c r="AJ1688" s="89"/>
      <c r="AK1688" s="89"/>
      <c r="AL1688" s="89"/>
      <c r="AM1688" s="89"/>
      <c r="AN1688" s="89"/>
      <c r="AO1688" s="89"/>
      <c r="AP1688" s="89"/>
      <c r="AQ1688" s="89"/>
      <c r="AR1688" s="89"/>
      <c r="AS1688" s="89"/>
      <c r="AT1688" s="89"/>
      <c r="AU1688" s="89"/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</row>
    <row r="1689" spans="1:62" ht="12.75" x14ac:dyDescent="0.2">
      <c r="A1689" s="89"/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  <c r="L1689" s="89"/>
      <c r="M1689" s="89"/>
      <c r="N1689" s="89"/>
      <c r="O1689" s="89"/>
      <c r="P1689" s="89"/>
      <c r="Q1689" s="89"/>
      <c r="R1689" s="89"/>
      <c r="S1689" s="89"/>
      <c r="T1689" s="89"/>
      <c r="U1689" s="89"/>
      <c r="V1689" s="89"/>
      <c r="W1689" s="89"/>
      <c r="X1689" s="89"/>
      <c r="Y1689" s="89"/>
      <c r="Z1689" s="89"/>
      <c r="AA1689" s="89"/>
      <c r="AB1689" s="89"/>
      <c r="AC1689" s="89"/>
      <c r="AD1689" s="89"/>
      <c r="AE1689" s="89"/>
      <c r="AF1689" s="89"/>
      <c r="AG1689" s="89"/>
      <c r="AH1689" s="89"/>
      <c r="AI1689" s="89"/>
      <c r="AJ1689" s="89"/>
      <c r="AK1689" s="89"/>
      <c r="AL1689" s="89"/>
      <c r="AM1689" s="89"/>
      <c r="AN1689" s="89"/>
      <c r="AO1689" s="89"/>
      <c r="AP1689" s="89"/>
      <c r="AQ1689" s="89"/>
      <c r="AR1689" s="89"/>
      <c r="AS1689" s="89"/>
      <c r="AT1689" s="89"/>
      <c r="AU1689" s="89"/>
      <c r="AV1689" s="89"/>
      <c r="AW1689" s="89"/>
      <c r="AX1689" s="89"/>
      <c r="AY1689" s="89"/>
      <c r="AZ1689" s="89"/>
      <c r="BA1689" s="89"/>
      <c r="BB1689" s="89"/>
      <c r="BC1689" s="89"/>
      <c r="BD1689" s="89"/>
      <c r="BE1689" s="89"/>
      <c r="BF1689" s="89"/>
      <c r="BG1689" s="89"/>
      <c r="BH1689" s="89"/>
      <c r="BI1689" s="89"/>
      <c r="BJ1689" s="89"/>
    </row>
    <row r="1690" spans="1:62" ht="12.75" x14ac:dyDescent="0.2">
      <c r="A1690" s="89"/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  <c r="S1690" s="89"/>
      <c r="T1690" s="89"/>
      <c r="U1690" s="89"/>
      <c r="V1690" s="89"/>
      <c r="W1690" s="89"/>
      <c r="X1690" s="89"/>
      <c r="Y1690" s="89"/>
      <c r="Z1690" s="89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  <c r="AM1690" s="89"/>
      <c r="AN1690" s="89"/>
      <c r="AO1690" s="89"/>
      <c r="AP1690" s="89"/>
      <c r="AQ1690" s="89"/>
      <c r="AR1690" s="89"/>
      <c r="AS1690" s="89"/>
      <c r="AT1690" s="89"/>
      <c r="AU1690" s="89"/>
      <c r="AV1690" s="89"/>
      <c r="AW1690" s="89"/>
      <c r="AX1690" s="89"/>
      <c r="AY1690" s="89"/>
      <c r="AZ1690" s="89"/>
      <c r="BA1690" s="89"/>
      <c r="BB1690" s="89"/>
      <c r="BC1690" s="89"/>
      <c r="BD1690" s="89"/>
      <c r="BE1690" s="89"/>
      <c r="BF1690" s="89"/>
      <c r="BG1690" s="89"/>
      <c r="BH1690" s="89"/>
      <c r="BI1690" s="89"/>
      <c r="BJ1690" s="89"/>
    </row>
    <row r="1691" spans="1:62" ht="12.75" x14ac:dyDescent="0.2">
      <c r="A1691" s="89"/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  <c r="L1691" s="89"/>
      <c r="M1691" s="89"/>
      <c r="N1691" s="89"/>
      <c r="O1691" s="89"/>
      <c r="P1691" s="89"/>
      <c r="Q1691" s="89"/>
      <c r="R1691" s="89"/>
      <c r="S1691" s="89"/>
      <c r="T1691" s="89"/>
      <c r="U1691" s="89"/>
      <c r="V1691" s="89"/>
      <c r="W1691" s="89"/>
      <c r="X1691" s="89"/>
      <c r="Y1691" s="89"/>
      <c r="Z1691" s="89"/>
      <c r="AA1691" s="89"/>
      <c r="AB1691" s="89"/>
      <c r="AC1691" s="89"/>
      <c r="AD1691" s="89"/>
      <c r="AE1691" s="89"/>
      <c r="AF1691" s="89"/>
      <c r="AG1691" s="89"/>
      <c r="AH1691" s="89"/>
      <c r="AI1691" s="89"/>
      <c r="AJ1691" s="89"/>
      <c r="AK1691" s="89"/>
      <c r="AL1691" s="89"/>
      <c r="AM1691" s="89"/>
      <c r="AN1691" s="89"/>
      <c r="AO1691" s="89"/>
      <c r="AP1691" s="89"/>
      <c r="AQ1691" s="89"/>
      <c r="AR1691" s="89"/>
      <c r="AS1691" s="89"/>
      <c r="AT1691" s="89"/>
      <c r="AU1691" s="89"/>
      <c r="AV1691" s="89"/>
      <c r="AW1691" s="89"/>
      <c r="AX1691" s="89"/>
      <c r="AY1691" s="89"/>
      <c r="AZ1691" s="89"/>
      <c r="BA1691" s="89"/>
      <c r="BB1691" s="89"/>
      <c r="BC1691" s="89"/>
      <c r="BD1691" s="89"/>
      <c r="BE1691" s="89"/>
      <c r="BF1691" s="89"/>
      <c r="BG1691" s="89"/>
      <c r="BH1691" s="89"/>
      <c r="BI1691" s="89"/>
      <c r="BJ1691" s="89"/>
    </row>
    <row r="1692" spans="1:62" ht="12.75" x14ac:dyDescent="0.2">
      <c r="A1692" s="89"/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89"/>
      <c r="P1692" s="89"/>
      <c r="Q1692" s="89"/>
      <c r="R1692" s="89"/>
      <c r="S1692" s="89"/>
      <c r="T1692" s="89"/>
      <c r="U1692" s="89"/>
      <c r="V1692" s="89"/>
      <c r="W1692" s="89"/>
      <c r="X1692" s="89"/>
      <c r="Y1692" s="89"/>
      <c r="Z1692" s="89"/>
      <c r="AA1692" s="89"/>
      <c r="AB1692" s="89"/>
      <c r="AC1692" s="89"/>
      <c r="AD1692" s="89"/>
      <c r="AE1692" s="89"/>
      <c r="AF1692" s="89"/>
      <c r="AG1692" s="89"/>
      <c r="AH1692" s="89"/>
      <c r="AI1692" s="89"/>
      <c r="AJ1692" s="89"/>
      <c r="AK1692" s="89"/>
      <c r="AL1692" s="89"/>
      <c r="AM1692" s="89"/>
      <c r="AN1692" s="89"/>
      <c r="AO1692" s="89"/>
      <c r="AP1692" s="89"/>
      <c r="AQ1692" s="89"/>
      <c r="AR1692" s="89"/>
      <c r="AS1692" s="89"/>
      <c r="AT1692" s="89"/>
      <c r="AU1692" s="89"/>
      <c r="AV1692" s="89"/>
      <c r="AW1692" s="89"/>
      <c r="AX1692" s="89"/>
      <c r="AY1692" s="89"/>
      <c r="AZ1692" s="89"/>
      <c r="BA1692" s="89"/>
      <c r="BB1692" s="89"/>
      <c r="BC1692" s="89"/>
      <c r="BD1692" s="89"/>
      <c r="BE1692" s="89"/>
      <c r="BF1692" s="89"/>
      <c r="BG1692" s="89"/>
      <c r="BH1692" s="89"/>
      <c r="BI1692" s="89"/>
      <c r="BJ1692" s="89"/>
    </row>
    <row r="1693" spans="1:62" ht="12.75" x14ac:dyDescent="0.2">
      <c r="A1693" s="89"/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89"/>
      <c r="P1693" s="89"/>
      <c r="Q1693" s="89"/>
      <c r="R1693" s="89"/>
      <c r="S1693" s="89"/>
      <c r="T1693" s="89"/>
      <c r="U1693" s="89"/>
      <c r="V1693" s="89"/>
      <c r="W1693" s="89"/>
      <c r="X1693" s="89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89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89"/>
      <c r="AX1693" s="89"/>
      <c r="AY1693" s="89"/>
      <c r="AZ1693" s="89"/>
      <c r="BA1693" s="89"/>
      <c r="BB1693" s="89"/>
      <c r="BC1693" s="89"/>
      <c r="BD1693" s="89"/>
      <c r="BE1693" s="89"/>
      <c r="BF1693" s="89"/>
      <c r="BG1693" s="89"/>
      <c r="BH1693" s="89"/>
      <c r="BI1693" s="89"/>
      <c r="BJ1693" s="89"/>
    </row>
    <row r="1694" spans="1:62" ht="12.75" x14ac:dyDescent="0.2">
      <c r="A1694" s="89"/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  <c r="L1694" s="89"/>
      <c r="M1694" s="89"/>
      <c r="N1694" s="89"/>
      <c r="O1694" s="89"/>
      <c r="P1694" s="89"/>
      <c r="Q1694" s="89"/>
      <c r="R1694" s="89"/>
      <c r="S1694" s="89"/>
      <c r="T1694" s="89"/>
      <c r="U1694" s="89"/>
      <c r="V1694" s="89"/>
      <c r="W1694" s="89"/>
      <c r="X1694" s="89"/>
      <c r="Y1694" s="89"/>
      <c r="Z1694" s="89"/>
      <c r="AA1694" s="89"/>
      <c r="AB1694" s="89"/>
      <c r="AC1694" s="89"/>
      <c r="AD1694" s="89"/>
      <c r="AE1694" s="89"/>
      <c r="AF1694" s="89"/>
      <c r="AG1694" s="89"/>
      <c r="AH1694" s="89"/>
      <c r="AI1694" s="89"/>
      <c r="AJ1694" s="89"/>
      <c r="AK1694" s="89"/>
      <c r="AL1694" s="89"/>
      <c r="AM1694" s="89"/>
      <c r="AN1694" s="89"/>
      <c r="AO1694" s="89"/>
      <c r="AP1694" s="89"/>
      <c r="AQ1694" s="89"/>
      <c r="AR1694" s="89"/>
      <c r="AS1694" s="89"/>
      <c r="AT1694" s="89"/>
      <c r="AU1694" s="89"/>
      <c r="AV1694" s="89"/>
      <c r="AW1694" s="89"/>
      <c r="AX1694" s="89"/>
      <c r="AY1694" s="89"/>
      <c r="AZ1694" s="89"/>
      <c r="BA1694" s="89"/>
      <c r="BB1694" s="89"/>
      <c r="BC1694" s="89"/>
      <c r="BD1694" s="89"/>
      <c r="BE1694" s="89"/>
      <c r="BF1694" s="89"/>
      <c r="BG1694" s="89"/>
      <c r="BH1694" s="89"/>
      <c r="BI1694" s="89"/>
      <c r="BJ1694" s="89"/>
    </row>
    <row r="1695" spans="1:62" ht="12.75" x14ac:dyDescent="0.2">
      <c r="A1695" s="89"/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89"/>
      <c r="P1695" s="89"/>
      <c r="Q1695" s="89"/>
      <c r="R1695" s="89"/>
      <c r="S1695" s="89"/>
      <c r="T1695" s="89"/>
      <c r="U1695" s="89"/>
      <c r="V1695" s="89"/>
      <c r="W1695" s="89"/>
      <c r="X1695" s="89"/>
      <c r="Y1695" s="89"/>
      <c r="Z1695" s="89"/>
      <c r="AA1695" s="89"/>
      <c r="AB1695" s="89"/>
      <c r="AC1695" s="89"/>
      <c r="AD1695" s="89"/>
      <c r="AE1695" s="89"/>
      <c r="AF1695" s="89"/>
      <c r="AG1695" s="89"/>
      <c r="AH1695" s="89"/>
      <c r="AI1695" s="89"/>
      <c r="AJ1695" s="89"/>
      <c r="AK1695" s="89"/>
      <c r="AL1695" s="89"/>
      <c r="AM1695" s="89"/>
      <c r="AN1695" s="89"/>
      <c r="AO1695" s="89"/>
      <c r="AP1695" s="89"/>
      <c r="AQ1695" s="89"/>
      <c r="AR1695" s="89"/>
      <c r="AS1695" s="89"/>
      <c r="AT1695" s="89"/>
      <c r="AU1695" s="89"/>
      <c r="AV1695" s="89"/>
      <c r="AW1695" s="89"/>
      <c r="AX1695" s="89"/>
      <c r="AY1695" s="89"/>
      <c r="AZ1695" s="89"/>
      <c r="BA1695" s="89"/>
      <c r="BB1695" s="89"/>
      <c r="BC1695" s="89"/>
      <c r="BD1695" s="89"/>
      <c r="BE1695" s="89"/>
      <c r="BF1695" s="89"/>
      <c r="BG1695" s="89"/>
      <c r="BH1695" s="89"/>
      <c r="BI1695" s="89"/>
      <c r="BJ1695" s="89"/>
    </row>
    <row r="1696" spans="1:62" ht="12.75" x14ac:dyDescent="0.2">
      <c r="A1696" s="89"/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89"/>
      <c r="P1696" s="89"/>
      <c r="Q1696" s="89"/>
      <c r="R1696" s="89"/>
      <c r="S1696" s="89"/>
      <c r="T1696" s="89"/>
      <c r="U1696" s="89"/>
      <c r="V1696" s="89"/>
      <c r="W1696" s="89"/>
      <c r="X1696" s="89"/>
      <c r="Y1696" s="89"/>
      <c r="Z1696" s="89"/>
      <c r="AA1696" s="89"/>
      <c r="AB1696" s="89"/>
      <c r="AC1696" s="89"/>
      <c r="AD1696" s="89"/>
      <c r="AE1696" s="89"/>
      <c r="AF1696" s="89"/>
      <c r="AG1696" s="89"/>
      <c r="AH1696" s="89"/>
      <c r="AI1696" s="89"/>
      <c r="AJ1696" s="89"/>
      <c r="AK1696" s="89"/>
      <c r="AL1696" s="89"/>
      <c r="AM1696" s="89"/>
      <c r="AN1696" s="89"/>
      <c r="AO1696" s="89"/>
      <c r="AP1696" s="89"/>
      <c r="AQ1696" s="89"/>
      <c r="AR1696" s="89"/>
      <c r="AS1696" s="89"/>
      <c r="AT1696" s="89"/>
      <c r="AU1696" s="89"/>
      <c r="AV1696" s="89"/>
      <c r="AW1696" s="89"/>
      <c r="AX1696" s="89"/>
      <c r="AY1696" s="89"/>
      <c r="AZ1696" s="89"/>
      <c r="BA1696" s="89"/>
      <c r="BB1696" s="89"/>
      <c r="BC1696" s="89"/>
      <c r="BD1696" s="89"/>
      <c r="BE1696" s="89"/>
      <c r="BF1696" s="89"/>
      <c r="BG1696" s="89"/>
      <c r="BH1696" s="89"/>
      <c r="BI1696" s="89"/>
      <c r="BJ1696" s="89"/>
    </row>
    <row r="1697" spans="1:62" ht="12.75" x14ac:dyDescent="0.2">
      <c r="A1697" s="89"/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89"/>
      <c r="P1697" s="89"/>
      <c r="Q1697" s="89"/>
      <c r="R1697" s="89"/>
      <c r="S1697" s="89"/>
      <c r="T1697" s="89"/>
      <c r="U1697" s="89"/>
      <c r="V1697" s="89"/>
      <c r="W1697" s="89"/>
      <c r="X1697" s="89"/>
      <c r="Y1697" s="89"/>
      <c r="Z1697" s="89"/>
      <c r="AA1697" s="89"/>
      <c r="AB1697" s="89"/>
      <c r="AC1697" s="89"/>
      <c r="AD1697" s="89"/>
      <c r="AE1697" s="89"/>
      <c r="AF1697" s="89"/>
      <c r="AG1697" s="89"/>
      <c r="AH1697" s="89"/>
      <c r="AI1697" s="89"/>
      <c r="AJ1697" s="89"/>
      <c r="AK1697" s="89"/>
      <c r="AL1697" s="89"/>
      <c r="AM1697" s="89"/>
      <c r="AN1697" s="89"/>
      <c r="AO1697" s="89"/>
      <c r="AP1697" s="89"/>
      <c r="AQ1697" s="89"/>
      <c r="AR1697" s="89"/>
      <c r="AS1697" s="89"/>
      <c r="AT1697" s="89"/>
      <c r="AU1697" s="89"/>
      <c r="AV1697" s="89"/>
      <c r="AW1697" s="89"/>
      <c r="AX1697" s="89"/>
      <c r="AY1697" s="89"/>
      <c r="AZ1697" s="89"/>
      <c r="BA1697" s="89"/>
      <c r="BB1697" s="89"/>
      <c r="BC1697" s="89"/>
      <c r="BD1697" s="89"/>
      <c r="BE1697" s="89"/>
      <c r="BF1697" s="89"/>
      <c r="BG1697" s="89"/>
      <c r="BH1697" s="89"/>
      <c r="BI1697" s="89"/>
      <c r="BJ1697" s="89"/>
    </row>
    <row r="1698" spans="1:62" ht="12.75" x14ac:dyDescent="0.2">
      <c r="A1698" s="89"/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89"/>
      <c r="P1698" s="89"/>
      <c r="Q1698" s="89"/>
      <c r="R1698" s="89"/>
      <c r="S1698" s="89"/>
      <c r="T1698" s="89"/>
      <c r="U1698" s="89"/>
      <c r="V1698" s="89"/>
      <c r="W1698" s="89"/>
      <c r="X1698" s="89"/>
      <c r="Y1698" s="89"/>
      <c r="Z1698" s="89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  <c r="AM1698" s="89"/>
      <c r="AN1698" s="89"/>
      <c r="AO1698" s="89"/>
      <c r="AP1698" s="89"/>
      <c r="AQ1698" s="89"/>
      <c r="AR1698" s="89"/>
      <c r="AS1698" s="89"/>
      <c r="AT1698" s="89"/>
      <c r="AU1698" s="89"/>
      <c r="AV1698" s="89"/>
      <c r="AW1698" s="89"/>
      <c r="AX1698" s="89"/>
      <c r="AY1698" s="89"/>
      <c r="AZ1698" s="89"/>
      <c r="BA1698" s="89"/>
      <c r="BB1698" s="89"/>
      <c r="BC1698" s="89"/>
      <c r="BD1698" s="89"/>
      <c r="BE1698" s="89"/>
      <c r="BF1698" s="89"/>
      <c r="BG1698" s="89"/>
      <c r="BH1698" s="89"/>
      <c r="BI1698" s="89"/>
      <c r="BJ1698" s="89"/>
    </row>
    <row r="1699" spans="1:62" ht="12.75" x14ac:dyDescent="0.2">
      <c r="A1699" s="89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89"/>
      <c r="P1699" s="89"/>
      <c r="Q1699" s="89"/>
      <c r="R1699" s="89"/>
      <c r="S1699" s="89"/>
      <c r="T1699" s="89"/>
      <c r="U1699" s="89"/>
      <c r="V1699" s="89"/>
      <c r="W1699" s="89"/>
      <c r="X1699" s="89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89"/>
      <c r="AP1699" s="89"/>
      <c r="AQ1699" s="89"/>
      <c r="AR1699" s="89"/>
      <c r="AS1699" s="89"/>
      <c r="AT1699" s="89"/>
      <c r="AU1699" s="89"/>
      <c r="AV1699" s="89"/>
      <c r="AW1699" s="89"/>
      <c r="AX1699" s="89"/>
      <c r="AY1699" s="89"/>
      <c r="AZ1699" s="89"/>
      <c r="BA1699" s="89"/>
      <c r="BB1699" s="89"/>
      <c r="BC1699" s="89"/>
      <c r="BD1699" s="89"/>
      <c r="BE1699" s="89"/>
      <c r="BF1699" s="89"/>
      <c r="BG1699" s="89"/>
      <c r="BH1699" s="89"/>
      <c r="BI1699" s="89"/>
      <c r="BJ1699" s="89"/>
    </row>
    <row r="1700" spans="1:62" ht="12.75" x14ac:dyDescent="0.2">
      <c r="A1700" s="89"/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89"/>
      <c r="P1700" s="89"/>
      <c r="Q1700" s="89"/>
      <c r="R1700" s="89"/>
      <c r="S1700" s="89"/>
      <c r="T1700" s="89"/>
      <c r="U1700" s="89"/>
      <c r="V1700" s="89"/>
      <c r="W1700" s="89"/>
      <c r="X1700" s="89"/>
      <c r="Y1700" s="89"/>
      <c r="Z1700" s="89"/>
      <c r="AA1700" s="89"/>
      <c r="AB1700" s="89"/>
      <c r="AC1700" s="89"/>
      <c r="AD1700" s="89"/>
      <c r="AE1700" s="89"/>
      <c r="AF1700" s="89"/>
      <c r="AG1700" s="89"/>
      <c r="AH1700" s="89"/>
      <c r="AI1700" s="89"/>
      <c r="AJ1700" s="89"/>
      <c r="AK1700" s="89"/>
      <c r="AL1700" s="89"/>
      <c r="AM1700" s="89"/>
      <c r="AN1700" s="89"/>
      <c r="AO1700" s="89"/>
      <c r="AP1700" s="89"/>
      <c r="AQ1700" s="89"/>
      <c r="AR1700" s="89"/>
      <c r="AS1700" s="89"/>
      <c r="AT1700" s="89"/>
      <c r="AU1700" s="89"/>
      <c r="AV1700" s="89"/>
      <c r="AW1700" s="89"/>
      <c r="AX1700" s="89"/>
      <c r="AY1700" s="89"/>
      <c r="AZ1700" s="89"/>
      <c r="BA1700" s="89"/>
      <c r="BB1700" s="89"/>
      <c r="BC1700" s="89"/>
      <c r="BD1700" s="89"/>
      <c r="BE1700" s="89"/>
      <c r="BF1700" s="89"/>
      <c r="BG1700" s="89"/>
      <c r="BH1700" s="89"/>
      <c r="BI1700" s="89"/>
      <c r="BJ1700" s="89"/>
    </row>
    <row r="1701" spans="1:62" ht="12.75" x14ac:dyDescent="0.2">
      <c r="A1701" s="89"/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89"/>
      <c r="P1701" s="89"/>
      <c r="Q1701" s="89"/>
      <c r="R1701" s="89"/>
      <c r="S1701" s="89"/>
      <c r="T1701" s="89"/>
      <c r="U1701" s="89"/>
      <c r="V1701" s="89"/>
      <c r="W1701" s="89"/>
      <c r="X1701" s="89"/>
      <c r="Y1701" s="89"/>
      <c r="Z1701" s="89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  <c r="AM1701" s="89"/>
      <c r="AN1701" s="89"/>
      <c r="AO1701" s="89"/>
      <c r="AP1701" s="89"/>
      <c r="AQ1701" s="89"/>
      <c r="AR1701" s="89"/>
      <c r="AS1701" s="89"/>
      <c r="AT1701" s="89"/>
      <c r="AU1701" s="89"/>
      <c r="AV1701" s="89"/>
      <c r="AW1701" s="89"/>
      <c r="AX1701" s="89"/>
      <c r="AY1701" s="89"/>
      <c r="AZ1701" s="89"/>
      <c r="BA1701" s="89"/>
      <c r="BB1701" s="89"/>
      <c r="BC1701" s="89"/>
      <c r="BD1701" s="89"/>
      <c r="BE1701" s="89"/>
      <c r="BF1701" s="89"/>
      <c r="BG1701" s="89"/>
      <c r="BH1701" s="89"/>
      <c r="BI1701" s="89"/>
      <c r="BJ1701" s="89"/>
    </row>
    <row r="1702" spans="1:62" ht="12.75" x14ac:dyDescent="0.2">
      <c r="A1702" s="89"/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  <c r="S1702" s="89"/>
      <c r="T1702" s="89"/>
      <c r="U1702" s="89"/>
      <c r="V1702" s="89"/>
      <c r="W1702" s="89"/>
      <c r="X1702" s="89"/>
      <c r="Y1702" s="89"/>
      <c r="Z1702" s="89"/>
      <c r="AA1702" s="89"/>
      <c r="AB1702" s="89"/>
      <c r="AC1702" s="89"/>
      <c r="AD1702" s="89"/>
      <c r="AE1702" s="89"/>
      <c r="AF1702" s="89"/>
      <c r="AG1702" s="89"/>
      <c r="AH1702" s="89"/>
      <c r="AI1702" s="89"/>
      <c r="AJ1702" s="89"/>
      <c r="AK1702" s="89"/>
      <c r="AL1702" s="89"/>
      <c r="AM1702" s="89"/>
      <c r="AN1702" s="89"/>
      <c r="AO1702" s="89"/>
      <c r="AP1702" s="89"/>
      <c r="AQ1702" s="89"/>
      <c r="AR1702" s="89"/>
      <c r="AS1702" s="89"/>
      <c r="AT1702" s="89"/>
      <c r="AU1702" s="89"/>
      <c r="AV1702" s="89"/>
      <c r="AW1702" s="89"/>
      <c r="AX1702" s="89"/>
      <c r="AY1702" s="89"/>
      <c r="AZ1702" s="89"/>
      <c r="BA1702" s="89"/>
      <c r="BB1702" s="89"/>
      <c r="BC1702" s="89"/>
      <c r="BD1702" s="89"/>
      <c r="BE1702" s="89"/>
      <c r="BF1702" s="89"/>
      <c r="BG1702" s="89"/>
      <c r="BH1702" s="89"/>
      <c r="BI1702" s="89"/>
      <c r="BJ1702" s="89"/>
    </row>
    <row r="1703" spans="1:62" ht="12.75" x14ac:dyDescent="0.2">
      <c r="A1703" s="89"/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  <c r="L1703" s="89"/>
      <c r="M1703" s="89"/>
      <c r="N1703" s="89"/>
      <c r="O1703" s="89"/>
      <c r="P1703" s="89"/>
      <c r="Q1703" s="89"/>
      <c r="R1703" s="89"/>
      <c r="S1703" s="89"/>
      <c r="T1703" s="89"/>
      <c r="U1703" s="89"/>
      <c r="V1703" s="89"/>
      <c r="W1703" s="89"/>
      <c r="X1703" s="89"/>
      <c r="Y1703" s="89"/>
      <c r="Z1703" s="89"/>
      <c r="AA1703" s="89"/>
      <c r="AB1703" s="89"/>
      <c r="AC1703" s="89"/>
      <c r="AD1703" s="89"/>
      <c r="AE1703" s="89"/>
      <c r="AF1703" s="89"/>
      <c r="AG1703" s="89"/>
      <c r="AH1703" s="89"/>
      <c r="AI1703" s="89"/>
      <c r="AJ1703" s="89"/>
      <c r="AK1703" s="89"/>
      <c r="AL1703" s="89"/>
      <c r="AM1703" s="89"/>
      <c r="AN1703" s="89"/>
      <c r="AO1703" s="89"/>
      <c r="AP1703" s="89"/>
      <c r="AQ1703" s="89"/>
      <c r="AR1703" s="89"/>
      <c r="AS1703" s="89"/>
      <c r="AT1703" s="89"/>
      <c r="AU1703" s="89"/>
      <c r="AV1703" s="89"/>
      <c r="AW1703" s="89"/>
      <c r="AX1703" s="89"/>
      <c r="AY1703" s="89"/>
      <c r="AZ1703" s="89"/>
      <c r="BA1703" s="89"/>
      <c r="BB1703" s="89"/>
      <c r="BC1703" s="89"/>
      <c r="BD1703" s="89"/>
      <c r="BE1703" s="89"/>
      <c r="BF1703" s="89"/>
      <c r="BG1703" s="89"/>
      <c r="BH1703" s="89"/>
      <c r="BI1703" s="89"/>
      <c r="BJ1703" s="89"/>
    </row>
    <row r="1704" spans="1:62" ht="12.75" x14ac:dyDescent="0.2">
      <c r="A1704" s="89"/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  <c r="L1704" s="89"/>
      <c r="M1704" s="89"/>
      <c r="N1704" s="89"/>
      <c r="O1704" s="89"/>
      <c r="P1704" s="89"/>
      <c r="Q1704" s="89"/>
      <c r="R1704" s="89"/>
      <c r="S1704" s="89"/>
      <c r="T1704" s="89"/>
      <c r="U1704" s="89"/>
      <c r="V1704" s="89"/>
      <c r="W1704" s="89"/>
      <c r="X1704" s="89"/>
      <c r="Y1704" s="89"/>
      <c r="Z1704" s="89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  <c r="AM1704" s="89"/>
      <c r="AN1704" s="89"/>
      <c r="AO1704" s="89"/>
      <c r="AP1704" s="89"/>
      <c r="AQ1704" s="89"/>
      <c r="AR1704" s="89"/>
      <c r="AS1704" s="89"/>
      <c r="AT1704" s="89"/>
      <c r="AU1704" s="89"/>
      <c r="AV1704" s="89"/>
      <c r="AW1704" s="89"/>
      <c r="AX1704" s="89"/>
      <c r="AY1704" s="89"/>
      <c r="AZ1704" s="89"/>
      <c r="BA1704" s="89"/>
      <c r="BB1704" s="89"/>
      <c r="BC1704" s="89"/>
      <c r="BD1704" s="89"/>
      <c r="BE1704" s="89"/>
      <c r="BF1704" s="89"/>
      <c r="BG1704" s="89"/>
      <c r="BH1704" s="89"/>
      <c r="BI1704" s="89"/>
      <c r="BJ1704" s="89"/>
    </row>
    <row r="1705" spans="1:62" ht="12.75" x14ac:dyDescent="0.2">
      <c r="A1705" s="89"/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  <c r="S1705" s="89"/>
      <c r="T1705" s="89"/>
      <c r="U1705" s="89"/>
      <c r="V1705" s="89"/>
      <c r="W1705" s="89"/>
      <c r="X1705" s="89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  <c r="AM1705" s="89"/>
      <c r="AN1705" s="89"/>
      <c r="AO1705" s="89"/>
      <c r="AP1705" s="89"/>
      <c r="AQ1705" s="89"/>
      <c r="AR1705" s="89"/>
      <c r="AS1705" s="89"/>
      <c r="AT1705" s="89"/>
      <c r="AU1705" s="89"/>
      <c r="AV1705" s="89"/>
      <c r="AW1705" s="89"/>
      <c r="AX1705" s="89"/>
      <c r="AY1705" s="89"/>
      <c r="AZ1705" s="89"/>
      <c r="BA1705" s="89"/>
      <c r="BB1705" s="89"/>
      <c r="BC1705" s="89"/>
      <c r="BD1705" s="89"/>
      <c r="BE1705" s="89"/>
      <c r="BF1705" s="89"/>
      <c r="BG1705" s="89"/>
      <c r="BH1705" s="89"/>
      <c r="BI1705" s="89"/>
      <c r="BJ1705" s="89"/>
    </row>
    <row r="1706" spans="1:62" ht="12.75" x14ac:dyDescent="0.2">
      <c r="A1706" s="89"/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  <c r="L1706" s="89"/>
      <c r="M1706" s="89"/>
      <c r="N1706" s="89"/>
      <c r="O1706" s="89"/>
      <c r="P1706" s="89"/>
      <c r="Q1706" s="89"/>
      <c r="R1706" s="89"/>
      <c r="S1706" s="89"/>
      <c r="T1706" s="89"/>
      <c r="U1706" s="89"/>
      <c r="V1706" s="89"/>
      <c r="W1706" s="89"/>
      <c r="X1706" s="89"/>
      <c r="Y1706" s="89"/>
      <c r="Z1706" s="89"/>
      <c r="AA1706" s="89"/>
      <c r="AB1706" s="89"/>
      <c r="AC1706" s="89"/>
      <c r="AD1706" s="89"/>
      <c r="AE1706" s="89"/>
      <c r="AF1706" s="89"/>
      <c r="AG1706" s="89"/>
      <c r="AH1706" s="89"/>
      <c r="AI1706" s="89"/>
      <c r="AJ1706" s="89"/>
      <c r="AK1706" s="89"/>
      <c r="AL1706" s="89"/>
      <c r="AM1706" s="89"/>
      <c r="AN1706" s="89"/>
      <c r="AO1706" s="89"/>
      <c r="AP1706" s="89"/>
      <c r="AQ1706" s="89"/>
      <c r="AR1706" s="89"/>
      <c r="AS1706" s="89"/>
      <c r="AT1706" s="89"/>
      <c r="AU1706" s="89"/>
      <c r="AV1706" s="89"/>
      <c r="AW1706" s="89"/>
      <c r="AX1706" s="89"/>
      <c r="AY1706" s="89"/>
      <c r="AZ1706" s="89"/>
      <c r="BA1706" s="89"/>
      <c r="BB1706" s="89"/>
      <c r="BC1706" s="89"/>
      <c r="BD1706" s="89"/>
      <c r="BE1706" s="89"/>
      <c r="BF1706" s="89"/>
      <c r="BG1706" s="89"/>
      <c r="BH1706" s="89"/>
      <c r="BI1706" s="89"/>
      <c r="BJ1706" s="89"/>
    </row>
    <row r="1707" spans="1:62" ht="12.75" x14ac:dyDescent="0.2">
      <c r="A1707" s="89"/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  <c r="L1707" s="89"/>
      <c r="M1707" s="89"/>
      <c r="N1707" s="89"/>
      <c r="O1707" s="89"/>
      <c r="P1707" s="89"/>
      <c r="Q1707" s="89"/>
      <c r="R1707" s="89"/>
      <c r="S1707" s="89"/>
      <c r="T1707" s="89"/>
      <c r="U1707" s="89"/>
      <c r="V1707" s="89"/>
      <c r="W1707" s="89"/>
      <c r="X1707" s="89"/>
      <c r="Y1707" s="89"/>
      <c r="Z1707" s="89"/>
      <c r="AA1707" s="89"/>
      <c r="AB1707" s="89"/>
      <c r="AC1707" s="89"/>
      <c r="AD1707" s="89"/>
      <c r="AE1707" s="89"/>
      <c r="AF1707" s="89"/>
      <c r="AG1707" s="89"/>
      <c r="AH1707" s="89"/>
      <c r="AI1707" s="89"/>
      <c r="AJ1707" s="89"/>
      <c r="AK1707" s="89"/>
      <c r="AL1707" s="89"/>
      <c r="AM1707" s="89"/>
      <c r="AN1707" s="89"/>
      <c r="AO1707" s="89"/>
      <c r="AP1707" s="89"/>
      <c r="AQ1707" s="89"/>
      <c r="AR1707" s="89"/>
      <c r="AS1707" s="89"/>
      <c r="AT1707" s="89"/>
      <c r="AU1707" s="89"/>
      <c r="AV1707" s="89"/>
      <c r="AW1707" s="89"/>
      <c r="AX1707" s="89"/>
      <c r="AY1707" s="89"/>
      <c r="AZ1707" s="89"/>
      <c r="BA1707" s="89"/>
      <c r="BB1707" s="89"/>
      <c r="BC1707" s="89"/>
      <c r="BD1707" s="89"/>
      <c r="BE1707" s="89"/>
      <c r="BF1707" s="89"/>
      <c r="BG1707" s="89"/>
      <c r="BH1707" s="89"/>
      <c r="BI1707" s="89"/>
      <c r="BJ1707" s="89"/>
    </row>
    <row r="1708" spans="1:62" ht="12.75" x14ac:dyDescent="0.2">
      <c r="A1708" s="89"/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  <c r="L1708" s="89"/>
      <c r="M1708" s="89"/>
      <c r="N1708" s="89"/>
      <c r="O1708" s="89"/>
      <c r="P1708" s="89"/>
      <c r="Q1708" s="89"/>
      <c r="R1708" s="89"/>
      <c r="S1708" s="89"/>
      <c r="T1708" s="89"/>
      <c r="U1708" s="89"/>
      <c r="V1708" s="89"/>
      <c r="W1708" s="89"/>
      <c r="X1708" s="89"/>
      <c r="Y1708" s="89"/>
      <c r="Z1708" s="89"/>
      <c r="AA1708" s="89"/>
      <c r="AB1708" s="89"/>
      <c r="AC1708" s="89"/>
      <c r="AD1708" s="89"/>
      <c r="AE1708" s="89"/>
      <c r="AF1708" s="89"/>
      <c r="AG1708" s="89"/>
      <c r="AH1708" s="89"/>
      <c r="AI1708" s="89"/>
      <c r="AJ1708" s="89"/>
      <c r="AK1708" s="89"/>
      <c r="AL1708" s="89"/>
      <c r="AM1708" s="89"/>
      <c r="AN1708" s="89"/>
      <c r="AO1708" s="89"/>
      <c r="AP1708" s="89"/>
      <c r="AQ1708" s="89"/>
      <c r="AR1708" s="89"/>
      <c r="AS1708" s="89"/>
      <c r="AT1708" s="89"/>
      <c r="AU1708" s="89"/>
      <c r="AV1708" s="89"/>
      <c r="AW1708" s="89"/>
      <c r="AX1708" s="89"/>
      <c r="AY1708" s="89"/>
      <c r="AZ1708" s="89"/>
      <c r="BA1708" s="89"/>
      <c r="BB1708" s="89"/>
      <c r="BC1708" s="89"/>
      <c r="BD1708" s="89"/>
      <c r="BE1708" s="89"/>
      <c r="BF1708" s="89"/>
      <c r="BG1708" s="89"/>
      <c r="BH1708" s="89"/>
      <c r="BI1708" s="89"/>
      <c r="BJ1708" s="89"/>
    </row>
    <row r="1709" spans="1:62" ht="12.75" x14ac:dyDescent="0.2">
      <c r="A1709" s="89"/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  <c r="L1709" s="89"/>
      <c r="M1709" s="89"/>
      <c r="N1709" s="89"/>
      <c r="O1709" s="89"/>
      <c r="P1709" s="89"/>
      <c r="Q1709" s="89"/>
      <c r="R1709" s="89"/>
      <c r="S1709" s="89"/>
      <c r="T1709" s="89"/>
      <c r="U1709" s="89"/>
      <c r="V1709" s="89"/>
      <c r="W1709" s="89"/>
      <c r="X1709" s="89"/>
      <c r="Y1709" s="89"/>
      <c r="Z1709" s="89"/>
      <c r="AA1709" s="89"/>
      <c r="AB1709" s="89"/>
      <c r="AC1709" s="89"/>
      <c r="AD1709" s="89"/>
      <c r="AE1709" s="89"/>
      <c r="AF1709" s="89"/>
      <c r="AG1709" s="89"/>
      <c r="AH1709" s="89"/>
      <c r="AI1709" s="89"/>
      <c r="AJ1709" s="89"/>
      <c r="AK1709" s="89"/>
      <c r="AL1709" s="89"/>
      <c r="AM1709" s="89"/>
      <c r="AN1709" s="89"/>
      <c r="AO1709" s="89"/>
      <c r="AP1709" s="89"/>
      <c r="AQ1709" s="89"/>
      <c r="AR1709" s="89"/>
      <c r="AS1709" s="89"/>
      <c r="AT1709" s="89"/>
      <c r="AU1709" s="89"/>
      <c r="AV1709" s="89"/>
      <c r="AW1709" s="89"/>
      <c r="AX1709" s="89"/>
      <c r="AY1709" s="89"/>
      <c r="AZ1709" s="89"/>
      <c r="BA1709" s="89"/>
      <c r="BB1709" s="89"/>
      <c r="BC1709" s="89"/>
      <c r="BD1709" s="89"/>
      <c r="BE1709" s="89"/>
      <c r="BF1709" s="89"/>
      <c r="BG1709" s="89"/>
      <c r="BH1709" s="89"/>
      <c r="BI1709" s="89"/>
      <c r="BJ1709" s="89"/>
    </row>
    <row r="1710" spans="1:62" ht="12.75" x14ac:dyDescent="0.2">
      <c r="A1710" s="89"/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  <c r="L1710" s="89"/>
      <c r="M1710" s="89"/>
      <c r="N1710" s="89"/>
      <c r="O1710" s="89"/>
      <c r="P1710" s="89"/>
      <c r="Q1710" s="89"/>
      <c r="R1710" s="89"/>
      <c r="S1710" s="89"/>
      <c r="T1710" s="89"/>
      <c r="U1710" s="89"/>
      <c r="V1710" s="89"/>
      <c r="W1710" s="89"/>
      <c r="X1710" s="89"/>
      <c r="Y1710" s="89"/>
      <c r="Z1710" s="89"/>
      <c r="AA1710" s="89"/>
      <c r="AB1710" s="89"/>
      <c r="AC1710" s="89"/>
      <c r="AD1710" s="89"/>
      <c r="AE1710" s="89"/>
      <c r="AF1710" s="89"/>
      <c r="AG1710" s="89"/>
      <c r="AH1710" s="89"/>
      <c r="AI1710" s="89"/>
      <c r="AJ1710" s="89"/>
      <c r="AK1710" s="89"/>
      <c r="AL1710" s="89"/>
      <c r="AM1710" s="89"/>
      <c r="AN1710" s="89"/>
      <c r="AO1710" s="89"/>
      <c r="AP1710" s="89"/>
      <c r="AQ1710" s="89"/>
      <c r="AR1710" s="89"/>
      <c r="AS1710" s="89"/>
      <c r="AT1710" s="89"/>
      <c r="AU1710" s="89"/>
      <c r="AV1710" s="89"/>
      <c r="AW1710" s="89"/>
      <c r="AX1710" s="89"/>
      <c r="AY1710" s="89"/>
      <c r="AZ1710" s="89"/>
      <c r="BA1710" s="89"/>
      <c r="BB1710" s="89"/>
      <c r="BC1710" s="89"/>
      <c r="BD1710" s="89"/>
      <c r="BE1710" s="89"/>
      <c r="BF1710" s="89"/>
      <c r="BG1710" s="89"/>
      <c r="BH1710" s="89"/>
      <c r="BI1710" s="89"/>
      <c r="BJ1710" s="89"/>
    </row>
    <row r="1711" spans="1:62" ht="12.75" x14ac:dyDescent="0.2">
      <c r="A1711" s="89"/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  <c r="L1711" s="89"/>
      <c r="M1711" s="89"/>
      <c r="N1711" s="89"/>
      <c r="O1711" s="89"/>
      <c r="P1711" s="89"/>
      <c r="Q1711" s="89"/>
      <c r="R1711" s="89"/>
      <c r="S1711" s="89"/>
      <c r="T1711" s="89"/>
      <c r="U1711" s="89"/>
      <c r="V1711" s="89"/>
      <c r="W1711" s="89"/>
      <c r="X1711" s="89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  <c r="AM1711" s="89"/>
      <c r="AN1711" s="89"/>
      <c r="AO1711" s="89"/>
      <c r="AP1711" s="89"/>
      <c r="AQ1711" s="89"/>
      <c r="AR1711" s="89"/>
      <c r="AS1711" s="89"/>
      <c r="AT1711" s="89"/>
      <c r="AU1711" s="89"/>
      <c r="AV1711" s="89"/>
      <c r="AW1711" s="89"/>
      <c r="AX1711" s="89"/>
      <c r="AY1711" s="89"/>
      <c r="AZ1711" s="89"/>
      <c r="BA1711" s="89"/>
      <c r="BB1711" s="89"/>
      <c r="BC1711" s="89"/>
      <c r="BD1711" s="89"/>
      <c r="BE1711" s="89"/>
      <c r="BF1711" s="89"/>
      <c r="BG1711" s="89"/>
      <c r="BH1711" s="89"/>
      <c r="BI1711" s="89"/>
      <c r="BJ1711" s="89"/>
    </row>
    <row r="1712" spans="1:62" ht="12.75" x14ac:dyDescent="0.2">
      <c r="A1712" s="89"/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89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89"/>
      <c r="AL1712" s="89"/>
      <c r="AM1712" s="89"/>
      <c r="AN1712" s="89"/>
      <c r="AO1712" s="89"/>
      <c r="AP1712" s="89"/>
      <c r="AQ1712" s="89"/>
      <c r="AR1712" s="89"/>
      <c r="AS1712" s="89"/>
      <c r="AT1712" s="89"/>
      <c r="AU1712" s="89"/>
      <c r="AV1712" s="89"/>
      <c r="AW1712" s="89"/>
      <c r="AX1712" s="89"/>
      <c r="AY1712" s="89"/>
      <c r="AZ1712" s="89"/>
      <c r="BA1712" s="89"/>
      <c r="BB1712" s="89"/>
      <c r="BC1712" s="89"/>
      <c r="BD1712" s="89"/>
      <c r="BE1712" s="89"/>
      <c r="BF1712" s="89"/>
      <c r="BG1712" s="89"/>
      <c r="BH1712" s="89"/>
      <c r="BI1712" s="89"/>
      <c r="BJ1712" s="89"/>
    </row>
    <row r="1713" spans="1:62" ht="12.75" x14ac:dyDescent="0.2">
      <c r="A1713" s="89"/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  <c r="L1713" s="89"/>
      <c r="M1713" s="89"/>
      <c r="N1713" s="89"/>
      <c r="O1713" s="89"/>
      <c r="P1713" s="89"/>
      <c r="Q1713" s="89"/>
      <c r="R1713" s="89"/>
      <c r="S1713" s="89"/>
      <c r="T1713" s="89"/>
      <c r="U1713" s="89"/>
      <c r="V1713" s="89"/>
      <c r="W1713" s="89"/>
      <c r="X1713" s="89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89"/>
      <c r="AL1713" s="89"/>
      <c r="AM1713" s="89"/>
      <c r="AN1713" s="89"/>
      <c r="AO1713" s="89"/>
      <c r="AP1713" s="89"/>
      <c r="AQ1713" s="89"/>
      <c r="AR1713" s="89"/>
      <c r="AS1713" s="89"/>
      <c r="AT1713" s="89"/>
      <c r="AU1713" s="89"/>
      <c r="AV1713" s="89"/>
      <c r="AW1713" s="89"/>
      <c r="AX1713" s="89"/>
      <c r="AY1713" s="89"/>
      <c r="AZ1713" s="89"/>
      <c r="BA1713" s="89"/>
      <c r="BB1713" s="89"/>
      <c r="BC1713" s="89"/>
      <c r="BD1713" s="89"/>
      <c r="BE1713" s="89"/>
      <c r="BF1713" s="89"/>
      <c r="BG1713" s="89"/>
      <c r="BH1713" s="89"/>
      <c r="BI1713" s="89"/>
      <c r="BJ1713" s="89"/>
    </row>
    <row r="1714" spans="1:62" ht="12.75" x14ac:dyDescent="0.2">
      <c r="A1714" s="89"/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89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89"/>
      <c r="AN1714" s="89"/>
      <c r="AO1714" s="89"/>
      <c r="AP1714" s="89"/>
      <c r="AQ1714" s="89"/>
      <c r="AR1714" s="89"/>
      <c r="AS1714" s="89"/>
      <c r="AT1714" s="89"/>
      <c r="AU1714" s="89"/>
      <c r="AV1714" s="89"/>
      <c r="AW1714" s="89"/>
      <c r="AX1714" s="89"/>
      <c r="AY1714" s="89"/>
      <c r="AZ1714" s="89"/>
      <c r="BA1714" s="89"/>
      <c r="BB1714" s="89"/>
      <c r="BC1714" s="89"/>
      <c r="BD1714" s="89"/>
      <c r="BE1714" s="89"/>
      <c r="BF1714" s="89"/>
      <c r="BG1714" s="89"/>
      <c r="BH1714" s="89"/>
      <c r="BI1714" s="89"/>
      <c r="BJ1714" s="89"/>
    </row>
    <row r="1715" spans="1:62" ht="12.75" x14ac:dyDescent="0.2">
      <c r="A1715" s="89"/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  <c r="M1715" s="89"/>
      <c r="N1715" s="89"/>
      <c r="O1715" s="89"/>
      <c r="P1715" s="89"/>
      <c r="Q1715" s="89"/>
      <c r="R1715" s="89"/>
      <c r="S1715" s="89"/>
      <c r="T1715" s="89"/>
      <c r="U1715" s="89"/>
      <c r="V1715" s="89"/>
      <c r="W1715" s="89"/>
      <c r="X1715" s="89"/>
      <c r="Y1715" s="89"/>
      <c r="Z1715" s="89"/>
      <c r="AA1715" s="89"/>
      <c r="AB1715" s="89"/>
      <c r="AC1715" s="89"/>
      <c r="AD1715" s="89"/>
      <c r="AE1715" s="89"/>
      <c r="AF1715" s="89"/>
      <c r="AG1715" s="89"/>
      <c r="AH1715" s="89"/>
      <c r="AI1715" s="89"/>
      <c r="AJ1715" s="89"/>
      <c r="AK1715" s="89"/>
      <c r="AL1715" s="89"/>
      <c r="AM1715" s="89"/>
      <c r="AN1715" s="89"/>
      <c r="AO1715" s="89"/>
      <c r="AP1715" s="89"/>
      <c r="AQ1715" s="89"/>
      <c r="AR1715" s="89"/>
      <c r="AS1715" s="89"/>
      <c r="AT1715" s="89"/>
      <c r="AU1715" s="89"/>
      <c r="AV1715" s="89"/>
      <c r="AW1715" s="89"/>
      <c r="AX1715" s="89"/>
      <c r="AY1715" s="89"/>
      <c r="AZ1715" s="89"/>
      <c r="BA1715" s="89"/>
      <c r="BB1715" s="89"/>
      <c r="BC1715" s="89"/>
      <c r="BD1715" s="89"/>
      <c r="BE1715" s="89"/>
      <c r="BF1715" s="89"/>
      <c r="BG1715" s="89"/>
      <c r="BH1715" s="89"/>
      <c r="BI1715" s="89"/>
      <c r="BJ1715" s="89"/>
    </row>
    <row r="1716" spans="1:62" ht="12.75" x14ac:dyDescent="0.2">
      <c r="A1716" s="89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  <c r="M1716" s="89"/>
      <c r="N1716" s="89"/>
      <c r="O1716" s="89"/>
      <c r="P1716" s="89"/>
      <c r="Q1716" s="89"/>
      <c r="R1716" s="89"/>
      <c r="S1716" s="89"/>
      <c r="T1716" s="89"/>
      <c r="U1716" s="89"/>
      <c r="V1716" s="89"/>
      <c r="W1716" s="89"/>
      <c r="X1716" s="89"/>
      <c r="Y1716" s="89"/>
      <c r="Z1716" s="89"/>
      <c r="AA1716" s="89"/>
      <c r="AB1716" s="89"/>
      <c r="AC1716" s="89"/>
      <c r="AD1716" s="89"/>
      <c r="AE1716" s="89"/>
      <c r="AF1716" s="89"/>
      <c r="AG1716" s="89"/>
      <c r="AH1716" s="89"/>
      <c r="AI1716" s="89"/>
      <c r="AJ1716" s="89"/>
      <c r="AK1716" s="89"/>
      <c r="AL1716" s="89"/>
      <c r="AM1716" s="89"/>
      <c r="AN1716" s="89"/>
      <c r="AO1716" s="89"/>
      <c r="AP1716" s="89"/>
      <c r="AQ1716" s="89"/>
      <c r="AR1716" s="89"/>
      <c r="AS1716" s="89"/>
      <c r="AT1716" s="89"/>
      <c r="AU1716" s="89"/>
      <c r="AV1716" s="89"/>
      <c r="AW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</row>
    <row r="1717" spans="1:62" ht="12.75" x14ac:dyDescent="0.2">
      <c r="A1717" s="89"/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  <c r="S1717" s="89"/>
      <c r="T1717" s="89"/>
      <c r="U1717" s="89"/>
      <c r="V1717" s="89"/>
      <c r="W1717" s="89"/>
      <c r="X1717" s="89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  <c r="AM1717" s="89"/>
      <c r="AN1717" s="89"/>
      <c r="AO1717" s="89"/>
      <c r="AP1717" s="89"/>
      <c r="AQ1717" s="89"/>
      <c r="AR1717" s="89"/>
      <c r="AS1717" s="89"/>
      <c r="AT1717" s="89"/>
      <c r="AU1717" s="89"/>
      <c r="AV1717" s="89"/>
      <c r="AW1717" s="89"/>
      <c r="AX1717" s="89"/>
      <c r="AY1717" s="89"/>
      <c r="AZ1717" s="89"/>
      <c r="BA1717" s="89"/>
      <c r="BB1717" s="89"/>
      <c r="BC1717" s="89"/>
      <c r="BD1717" s="89"/>
      <c r="BE1717" s="89"/>
      <c r="BF1717" s="89"/>
      <c r="BG1717" s="89"/>
      <c r="BH1717" s="89"/>
      <c r="BI1717" s="89"/>
      <c r="BJ1717" s="89"/>
    </row>
    <row r="1718" spans="1:62" ht="12.75" x14ac:dyDescent="0.2">
      <c r="A1718" s="89"/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89"/>
      <c r="X1718" s="89"/>
      <c r="Y1718" s="89"/>
      <c r="Z1718" s="89"/>
      <c r="AA1718" s="89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89"/>
      <c r="AN1718" s="89"/>
      <c r="AO1718" s="89"/>
      <c r="AP1718" s="89"/>
      <c r="AQ1718" s="89"/>
      <c r="AR1718" s="89"/>
      <c r="AS1718" s="89"/>
      <c r="AT1718" s="89"/>
      <c r="AU1718" s="89"/>
      <c r="AV1718" s="89"/>
      <c r="AW1718" s="89"/>
      <c r="AX1718" s="89"/>
      <c r="AY1718" s="89"/>
      <c r="AZ1718" s="89"/>
      <c r="BA1718" s="89"/>
      <c r="BB1718" s="89"/>
      <c r="BC1718" s="89"/>
      <c r="BD1718" s="89"/>
      <c r="BE1718" s="89"/>
      <c r="BF1718" s="89"/>
      <c r="BG1718" s="89"/>
      <c r="BH1718" s="89"/>
      <c r="BI1718" s="89"/>
      <c r="BJ1718" s="89"/>
    </row>
    <row r="1719" spans="1:62" ht="12.75" x14ac:dyDescent="0.2">
      <c r="A1719" s="89"/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  <c r="L1719" s="89"/>
      <c r="M1719" s="89"/>
      <c r="N1719" s="89"/>
      <c r="O1719" s="89"/>
      <c r="P1719" s="89"/>
      <c r="Q1719" s="89"/>
      <c r="R1719" s="89"/>
      <c r="S1719" s="89"/>
      <c r="T1719" s="89"/>
      <c r="U1719" s="89"/>
      <c r="V1719" s="89"/>
      <c r="W1719" s="89"/>
      <c r="X1719" s="89"/>
      <c r="Y1719" s="89"/>
      <c r="Z1719" s="89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  <c r="AM1719" s="89"/>
      <c r="AN1719" s="89"/>
      <c r="AO1719" s="89"/>
      <c r="AP1719" s="89"/>
      <c r="AQ1719" s="89"/>
      <c r="AR1719" s="89"/>
      <c r="AS1719" s="89"/>
      <c r="AT1719" s="89"/>
      <c r="AU1719" s="89"/>
      <c r="AV1719" s="89"/>
      <c r="AW1719" s="89"/>
      <c r="AX1719" s="89"/>
      <c r="AY1719" s="89"/>
      <c r="AZ1719" s="89"/>
      <c r="BA1719" s="89"/>
      <c r="BB1719" s="89"/>
      <c r="BC1719" s="89"/>
      <c r="BD1719" s="89"/>
      <c r="BE1719" s="89"/>
      <c r="BF1719" s="89"/>
      <c r="BG1719" s="89"/>
      <c r="BH1719" s="89"/>
      <c r="BI1719" s="89"/>
      <c r="BJ1719" s="89"/>
    </row>
    <row r="1720" spans="1:62" ht="12.75" x14ac:dyDescent="0.2">
      <c r="A1720" s="89"/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  <c r="S1720" s="89"/>
      <c r="T1720" s="89"/>
      <c r="U1720" s="89"/>
      <c r="V1720" s="89"/>
      <c r="W1720" s="89"/>
      <c r="X1720" s="89"/>
      <c r="Y1720" s="89"/>
      <c r="Z1720" s="89"/>
      <c r="AA1720" s="89"/>
      <c r="AB1720" s="89"/>
      <c r="AC1720" s="89"/>
      <c r="AD1720" s="89"/>
      <c r="AE1720" s="89"/>
      <c r="AF1720" s="89"/>
      <c r="AG1720" s="89"/>
      <c r="AH1720" s="89"/>
      <c r="AI1720" s="89"/>
      <c r="AJ1720" s="89"/>
      <c r="AK1720" s="89"/>
      <c r="AL1720" s="89"/>
      <c r="AM1720" s="89"/>
      <c r="AN1720" s="89"/>
      <c r="AO1720" s="89"/>
      <c r="AP1720" s="89"/>
      <c r="AQ1720" s="89"/>
      <c r="AR1720" s="89"/>
      <c r="AS1720" s="89"/>
      <c r="AT1720" s="89"/>
      <c r="AU1720" s="89"/>
      <c r="AV1720" s="89"/>
      <c r="AW1720" s="89"/>
      <c r="AX1720" s="89"/>
      <c r="AY1720" s="89"/>
      <c r="AZ1720" s="89"/>
      <c r="BA1720" s="89"/>
      <c r="BB1720" s="89"/>
      <c r="BC1720" s="89"/>
      <c r="BD1720" s="89"/>
      <c r="BE1720" s="89"/>
      <c r="BF1720" s="89"/>
      <c r="BG1720" s="89"/>
      <c r="BH1720" s="89"/>
      <c r="BI1720" s="89"/>
      <c r="BJ1720" s="89"/>
    </row>
    <row r="1721" spans="1:62" ht="12.75" x14ac:dyDescent="0.2">
      <c r="A1721" s="89"/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89"/>
      <c r="P1721" s="89"/>
      <c r="Q1721" s="89"/>
      <c r="R1721" s="89"/>
      <c r="S1721" s="89"/>
      <c r="T1721" s="89"/>
      <c r="U1721" s="89"/>
      <c r="V1721" s="89"/>
      <c r="W1721" s="89"/>
      <c r="X1721" s="89"/>
      <c r="Y1721" s="89"/>
      <c r="Z1721" s="89"/>
      <c r="AA1721" s="89"/>
      <c r="AB1721" s="89"/>
      <c r="AC1721" s="89"/>
      <c r="AD1721" s="89"/>
      <c r="AE1721" s="89"/>
      <c r="AF1721" s="89"/>
      <c r="AG1721" s="89"/>
      <c r="AH1721" s="89"/>
      <c r="AI1721" s="89"/>
      <c r="AJ1721" s="89"/>
      <c r="AK1721" s="89"/>
      <c r="AL1721" s="89"/>
      <c r="AM1721" s="89"/>
      <c r="AN1721" s="89"/>
      <c r="AO1721" s="89"/>
      <c r="AP1721" s="89"/>
      <c r="AQ1721" s="89"/>
      <c r="AR1721" s="89"/>
      <c r="AS1721" s="89"/>
      <c r="AT1721" s="89"/>
      <c r="AU1721" s="89"/>
      <c r="AV1721" s="89"/>
      <c r="AW1721" s="89"/>
      <c r="AX1721" s="89"/>
      <c r="AY1721" s="89"/>
      <c r="AZ1721" s="89"/>
      <c r="BA1721" s="89"/>
      <c r="BB1721" s="89"/>
      <c r="BC1721" s="89"/>
      <c r="BD1721" s="89"/>
      <c r="BE1721" s="89"/>
      <c r="BF1721" s="89"/>
      <c r="BG1721" s="89"/>
      <c r="BH1721" s="89"/>
      <c r="BI1721" s="89"/>
      <c r="BJ1721" s="89"/>
    </row>
    <row r="1722" spans="1:62" ht="12.75" x14ac:dyDescent="0.2">
      <c r="A1722" s="89"/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89"/>
      <c r="P1722" s="89"/>
      <c r="Q1722" s="89"/>
      <c r="R1722" s="89"/>
      <c r="S1722" s="89"/>
      <c r="T1722" s="89"/>
      <c r="U1722" s="89"/>
      <c r="V1722" s="89"/>
      <c r="W1722" s="89"/>
      <c r="X1722" s="89"/>
      <c r="Y1722" s="89"/>
      <c r="Z1722" s="89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  <c r="AM1722" s="89"/>
      <c r="AN1722" s="89"/>
      <c r="AO1722" s="89"/>
      <c r="AP1722" s="89"/>
      <c r="AQ1722" s="89"/>
      <c r="AR1722" s="89"/>
      <c r="AS1722" s="89"/>
      <c r="AT1722" s="89"/>
      <c r="AU1722" s="89"/>
      <c r="AV1722" s="89"/>
      <c r="AW1722" s="89"/>
      <c r="AX1722" s="89"/>
      <c r="AY1722" s="89"/>
      <c r="AZ1722" s="89"/>
      <c r="BA1722" s="89"/>
      <c r="BB1722" s="89"/>
      <c r="BC1722" s="89"/>
      <c r="BD1722" s="89"/>
      <c r="BE1722" s="89"/>
      <c r="BF1722" s="89"/>
      <c r="BG1722" s="89"/>
      <c r="BH1722" s="89"/>
      <c r="BI1722" s="89"/>
      <c r="BJ1722" s="89"/>
    </row>
    <row r="1723" spans="1:62" ht="12.75" x14ac:dyDescent="0.2">
      <c r="A1723" s="89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  <c r="S1723" s="89"/>
      <c r="T1723" s="89"/>
      <c r="U1723" s="89"/>
      <c r="V1723" s="89"/>
      <c r="W1723" s="89"/>
      <c r="X1723" s="89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  <c r="AM1723" s="89"/>
      <c r="AN1723" s="89"/>
      <c r="AO1723" s="89"/>
      <c r="AP1723" s="89"/>
      <c r="AQ1723" s="89"/>
      <c r="AR1723" s="89"/>
      <c r="AS1723" s="89"/>
      <c r="AT1723" s="89"/>
      <c r="AU1723" s="89"/>
      <c r="AV1723" s="89"/>
      <c r="AW1723" s="89"/>
      <c r="AX1723" s="89"/>
      <c r="AY1723" s="89"/>
      <c r="AZ1723" s="89"/>
      <c r="BA1723" s="89"/>
      <c r="BB1723" s="89"/>
      <c r="BC1723" s="89"/>
      <c r="BD1723" s="89"/>
      <c r="BE1723" s="89"/>
      <c r="BF1723" s="89"/>
      <c r="BG1723" s="89"/>
      <c r="BH1723" s="89"/>
      <c r="BI1723" s="89"/>
      <c r="BJ1723" s="89"/>
    </row>
    <row r="1724" spans="1:62" ht="12.75" x14ac:dyDescent="0.2">
      <c r="A1724" s="89"/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89"/>
      <c r="P1724" s="89"/>
      <c r="Q1724" s="89"/>
      <c r="R1724" s="89"/>
      <c r="S1724" s="89"/>
      <c r="T1724" s="89"/>
      <c r="U1724" s="89"/>
      <c r="V1724" s="89"/>
      <c r="W1724" s="89"/>
      <c r="X1724" s="89"/>
      <c r="Y1724" s="89"/>
      <c r="Z1724" s="89"/>
      <c r="AA1724" s="89"/>
      <c r="AB1724" s="89"/>
      <c r="AC1724" s="89"/>
      <c r="AD1724" s="89"/>
      <c r="AE1724" s="89"/>
      <c r="AF1724" s="89"/>
      <c r="AG1724" s="89"/>
      <c r="AH1724" s="89"/>
      <c r="AI1724" s="89"/>
      <c r="AJ1724" s="89"/>
      <c r="AK1724" s="89"/>
      <c r="AL1724" s="89"/>
      <c r="AM1724" s="89"/>
      <c r="AN1724" s="89"/>
      <c r="AO1724" s="89"/>
      <c r="AP1724" s="89"/>
      <c r="AQ1724" s="89"/>
      <c r="AR1724" s="89"/>
      <c r="AS1724" s="89"/>
      <c r="AT1724" s="89"/>
      <c r="AU1724" s="89"/>
      <c r="AV1724" s="89"/>
      <c r="AW1724" s="89"/>
      <c r="AX1724" s="89"/>
      <c r="AY1724" s="89"/>
      <c r="AZ1724" s="89"/>
      <c r="BA1724" s="89"/>
      <c r="BB1724" s="89"/>
      <c r="BC1724" s="89"/>
      <c r="BD1724" s="89"/>
      <c r="BE1724" s="89"/>
      <c r="BF1724" s="89"/>
      <c r="BG1724" s="89"/>
      <c r="BH1724" s="89"/>
      <c r="BI1724" s="89"/>
      <c r="BJ1724" s="89"/>
    </row>
    <row r="1725" spans="1:62" ht="12.75" x14ac:dyDescent="0.2">
      <c r="A1725" s="89"/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89"/>
      <c r="P1725" s="89"/>
      <c r="Q1725" s="89"/>
      <c r="R1725" s="89"/>
      <c r="S1725" s="89"/>
      <c r="T1725" s="89"/>
      <c r="U1725" s="89"/>
      <c r="V1725" s="89"/>
      <c r="W1725" s="89"/>
      <c r="X1725" s="89"/>
      <c r="Y1725" s="89"/>
      <c r="Z1725" s="89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  <c r="AM1725" s="89"/>
      <c r="AN1725" s="89"/>
      <c r="AO1725" s="89"/>
      <c r="AP1725" s="89"/>
      <c r="AQ1725" s="89"/>
      <c r="AR1725" s="89"/>
      <c r="AS1725" s="89"/>
      <c r="AT1725" s="89"/>
      <c r="AU1725" s="89"/>
      <c r="AV1725" s="89"/>
      <c r="AW1725" s="89"/>
      <c r="AX1725" s="89"/>
      <c r="AY1725" s="89"/>
      <c r="AZ1725" s="89"/>
      <c r="BA1725" s="89"/>
      <c r="BB1725" s="89"/>
      <c r="BC1725" s="89"/>
      <c r="BD1725" s="89"/>
      <c r="BE1725" s="89"/>
      <c r="BF1725" s="89"/>
      <c r="BG1725" s="89"/>
      <c r="BH1725" s="89"/>
      <c r="BI1725" s="89"/>
      <c r="BJ1725" s="89"/>
    </row>
    <row r="1726" spans="1:62" ht="12.75" x14ac:dyDescent="0.2">
      <c r="A1726" s="89"/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  <c r="S1726" s="89"/>
      <c r="T1726" s="89"/>
      <c r="U1726" s="89"/>
      <c r="V1726" s="89"/>
      <c r="W1726" s="89"/>
      <c r="X1726" s="89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  <c r="AM1726" s="89"/>
      <c r="AN1726" s="89"/>
      <c r="AO1726" s="89"/>
      <c r="AP1726" s="89"/>
      <c r="AQ1726" s="89"/>
      <c r="AR1726" s="89"/>
      <c r="AS1726" s="89"/>
      <c r="AT1726" s="89"/>
      <c r="AU1726" s="89"/>
      <c r="AV1726" s="89"/>
      <c r="AW1726" s="89"/>
      <c r="AX1726" s="89"/>
      <c r="AY1726" s="89"/>
      <c r="AZ1726" s="89"/>
      <c r="BA1726" s="89"/>
      <c r="BB1726" s="89"/>
      <c r="BC1726" s="89"/>
      <c r="BD1726" s="89"/>
      <c r="BE1726" s="89"/>
      <c r="BF1726" s="89"/>
      <c r="BG1726" s="89"/>
      <c r="BH1726" s="89"/>
      <c r="BI1726" s="89"/>
      <c r="BJ1726" s="89"/>
    </row>
    <row r="1727" spans="1:62" ht="12.75" x14ac:dyDescent="0.2">
      <c r="A1727" s="89"/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  <c r="L1727" s="89"/>
      <c r="M1727" s="89"/>
      <c r="N1727" s="89"/>
      <c r="O1727" s="89"/>
      <c r="P1727" s="89"/>
      <c r="Q1727" s="89"/>
      <c r="R1727" s="89"/>
      <c r="S1727" s="89"/>
      <c r="T1727" s="89"/>
      <c r="U1727" s="89"/>
      <c r="V1727" s="89"/>
      <c r="W1727" s="89"/>
      <c r="X1727" s="89"/>
      <c r="Y1727" s="89"/>
      <c r="Z1727" s="89"/>
      <c r="AA1727" s="89"/>
      <c r="AB1727" s="89"/>
      <c r="AC1727" s="89"/>
      <c r="AD1727" s="89"/>
      <c r="AE1727" s="89"/>
      <c r="AF1727" s="89"/>
      <c r="AG1727" s="89"/>
      <c r="AH1727" s="89"/>
      <c r="AI1727" s="89"/>
      <c r="AJ1727" s="89"/>
      <c r="AK1727" s="89"/>
      <c r="AL1727" s="89"/>
      <c r="AM1727" s="89"/>
      <c r="AN1727" s="89"/>
      <c r="AO1727" s="89"/>
      <c r="AP1727" s="89"/>
      <c r="AQ1727" s="89"/>
      <c r="AR1727" s="89"/>
      <c r="AS1727" s="89"/>
      <c r="AT1727" s="89"/>
      <c r="AU1727" s="89"/>
      <c r="AV1727" s="89"/>
      <c r="AW1727" s="89"/>
      <c r="AX1727" s="89"/>
      <c r="AY1727" s="89"/>
      <c r="AZ1727" s="89"/>
      <c r="BA1727" s="89"/>
      <c r="BB1727" s="89"/>
      <c r="BC1727" s="89"/>
      <c r="BD1727" s="89"/>
      <c r="BE1727" s="89"/>
      <c r="BF1727" s="89"/>
      <c r="BG1727" s="89"/>
      <c r="BH1727" s="89"/>
      <c r="BI1727" s="89"/>
      <c r="BJ1727" s="89"/>
    </row>
    <row r="1728" spans="1:62" ht="12.75" x14ac:dyDescent="0.2">
      <c r="A1728" s="89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  <c r="M1728" s="89"/>
      <c r="N1728" s="89"/>
      <c r="O1728" s="89"/>
      <c r="P1728" s="89"/>
      <c r="Q1728" s="89"/>
      <c r="R1728" s="89"/>
      <c r="S1728" s="89"/>
      <c r="T1728" s="89"/>
      <c r="U1728" s="89"/>
      <c r="V1728" s="89"/>
      <c r="W1728" s="89"/>
      <c r="X1728" s="89"/>
      <c r="Y1728" s="89"/>
      <c r="Z1728" s="89"/>
      <c r="AA1728" s="89"/>
      <c r="AB1728" s="89"/>
      <c r="AC1728" s="89"/>
      <c r="AD1728" s="89"/>
      <c r="AE1728" s="89"/>
      <c r="AF1728" s="89"/>
      <c r="AG1728" s="89"/>
      <c r="AH1728" s="89"/>
      <c r="AI1728" s="89"/>
      <c r="AJ1728" s="89"/>
      <c r="AK1728" s="89"/>
      <c r="AL1728" s="89"/>
      <c r="AM1728" s="89"/>
      <c r="AN1728" s="89"/>
      <c r="AO1728" s="89"/>
      <c r="AP1728" s="89"/>
      <c r="AQ1728" s="89"/>
      <c r="AR1728" s="89"/>
      <c r="AS1728" s="89"/>
      <c r="AT1728" s="89"/>
      <c r="AU1728" s="89"/>
      <c r="AV1728" s="89"/>
      <c r="AW1728" s="89"/>
      <c r="AX1728" s="89"/>
      <c r="AY1728" s="89"/>
      <c r="AZ1728" s="89"/>
      <c r="BA1728" s="89"/>
      <c r="BB1728" s="89"/>
      <c r="BC1728" s="89"/>
      <c r="BD1728" s="89"/>
      <c r="BE1728" s="89"/>
      <c r="BF1728" s="89"/>
      <c r="BG1728" s="89"/>
      <c r="BH1728" s="89"/>
      <c r="BI1728" s="89"/>
      <c r="BJ1728" s="89"/>
    </row>
    <row r="1729" spans="1:62" ht="12.75" x14ac:dyDescent="0.2">
      <c r="A1729" s="89"/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  <c r="S1729" s="89"/>
      <c r="T1729" s="89"/>
      <c r="U1729" s="89"/>
      <c r="V1729" s="89"/>
      <c r="W1729" s="89"/>
      <c r="X1729" s="89"/>
      <c r="Y1729" s="89"/>
      <c r="Z1729" s="89"/>
      <c r="AA1729" s="89"/>
      <c r="AB1729" s="89"/>
      <c r="AC1729" s="89"/>
      <c r="AD1729" s="89"/>
      <c r="AE1729" s="89"/>
      <c r="AF1729" s="89"/>
      <c r="AG1729" s="89"/>
      <c r="AH1729" s="89"/>
      <c r="AI1729" s="89"/>
      <c r="AJ1729" s="89"/>
      <c r="AK1729" s="89"/>
      <c r="AL1729" s="89"/>
      <c r="AM1729" s="89"/>
      <c r="AN1729" s="89"/>
      <c r="AO1729" s="89"/>
      <c r="AP1729" s="89"/>
      <c r="AQ1729" s="89"/>
      <c r="AR1729" s="89"/>
      <c r="AS1729" s="89"/>
      <c r="AT1729" s="89"/>
      <c r="AU1729" s="89"/>
      <c r="AV1729" s="89"/>
      <c r="AW1729" s="89"/>
      <c r="AX1729" s="89"/>
      <c r="AY1729" s="89"/>
      <c r="AZ1729" s="89"/>
      <c r="BA1729" s="89"/>
      <c r="BB1729" s="89"/>
      <c r="BC1729" s="89"/>
      <c r="BD1729" s="89"/>
      <c r="BE1729" s="89"/>
      <c r="BF1729" s="89"/>
      <c r="BG1729" s="89"/>
      <c r="BH1729" s="89"/>
      <c r="BI1729" s="89"/>
      <c r="BJ1729" s="89"/>
    </row>
    <row r="1730" spans="1:62" ht="12.75" x14ac:dyDescent="0.2">
      <c r="A1730" s="89"/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89"/>
      <c r="P1730" s="89"/>
      <c r="Q1730" s="89"/>
      <c r="R1730" s="89"/>
      <c r="S1730" s="89"/>
      <c r="T1730" s="89"/>
      <c r="U1730" s="89"/>
      <c r="V1730" s="89"/>
      <c r="W1730" s="89"/>
      <c r="X1730" s="89"/>
      <c r="Y1730" s="89"/>
      <c r="Z1730" s="89"/>
      <c r="AA1730" s="89"/>
      <c r="AB1730" s="89"/>
      <c r="AC1730" s="89"/>
      <c r="AD1730" s="89"/>
      <c r="AE1730" s="89"/>
      <c r="AF1730" s="89"/>
      <c r="AG1730" s="89"/>
      <c r="AH1730" s="89"/>
      <c r="AI1730" s="89"/>
      <c r="AJ1730" s="89"/>
      <c r="AK1730" s="89"/>
      <c r="AL1730" s="89"/>
      <c r="AM1730" s="89"/>
      <c r="AN1730" s="89"/>
      <c r="AO1730" s="89"/>
      <c r="AP1730" s="89"/>
      <c r="AQ1730" s="89"/>
      <c r="AR1730" s="89"/>
      <c r="AS1730" s="89"/>
      <c r="AT1730" s="89"/>
      <c r="AU1730" s="89"/>
      <c r="AV1730" s="89"/>
      <c r="AW1730" s="89"/>
      <c r="AX1730" s="89"/>
      <c r="AY1730" s="89"/>
      <c r="AZ1730" s="89"/>
      <c r="BA1730" s="89"/>
      <c r="BB1730" s="89"/>
      <c r="BC1730" s="89"/>
      <c r="BD1730" s="89"/>
      <c r="BE1730" s="89"/>
      <c r="BF1730" s="89"/>
      <c r="BG1730" s="89"/>
      <c r="BH1730" s="89"/>
      <c r="BI1730" s="89"/>
      <c r="BJ1730" s="89"/>
    </row>
    <row r="1731" spans="1:62" ht="12.75" x14ac:dyDescent="0.2">
      <c r="A1731" s="89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  <c r="T1731" s="89"/>
      <c r="U1731" s="89"/>
      <c r="V1731" s="89"/>
      <c r="W1731" s="89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89"/>
      <c r="AL1731" s="89"/>
      <c r="AM1731" s="89"/>
      <c r="AN1731" s="89"/>
      <c r="AO1731" s="89"/>
      <c r="AP1731" s="89"/>
      <c r="AQ1731" s="89"/>
      <c r="AR1731" s="89"/>
      <c r="AS1731" s="89"/>
      <c r="AT1731" s="89"/>
      <c r="AU1731" s="89"/>
      <c r="AV1731" s="89"/>
      <c r="AW1731" s="89"/>
      <c r="AX1731" s="89"/>
      <c r="AY1731" s="89"/>
      <c r="AZ1731" s="89"/>
      <c r="BA1731" s="89"/>
      <c r="BB1731" s="89"/>
      <c r="BC1731" s="89"/>
      <c r="BD1731" s="89"/>
      <c r="BE1731" s="89"/>
      <c r="BF1731" s="89"/>
      <c r="BG1731" s="89"/>
      <c r="BH1731" s="89"/>
      <c r="BI1731" s="89"/>
      <c r="BJ1731" s="89"/>
    </row>
    <row r="1732" spans="1:62" ht="12.75" x14ac:dyDescent="0.2">
      <c r="A1732" s="89"/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  <c r="S1732" s="89"/>
      <c r="T1732" s="89"/>
      <c r="U1732" s="89"/>
      <c r="V1732" s="89"/>
      <c r="W1732" s="89"/>
      <c r="X1732" s="89"/>
      <c r="Y1732" s="89"/>
      <c r="Z1732" s="89"/>
      <c r="AA1732" s="89"/>
      <c r="AB1732" s="89"/>
      <c r="AC1732" s="89"/>
      <c r="AD1732" s="89"/>
      <c r="AE1732" s="89"/>
      <c r="AF1732" s="89"/>
      <c r="AG1732" s="89"/>
      <c r="AH1732" s="89"/>
      <c r="AI1732" s="89"/>
      <c r="AJ1732" s="89"/>
      <c r="AK1732" s="89"/>
      <c r="AL1732" s="89"/>
      <c r="AM1732" s="89"/>
      <c r="AN1732" s="89"/>
      <c r="AO1732" s="89"/>
      <c r="AP1732" s="89"/>
      <c r="AQ1732" s="89"/>
      <c r="AR1732" s="89"/>
      <c r="AS1732" s="89"/>
      <c r="AT1732" s="89"/>
      <c r="AU1732" s="89"/>
      <c r="AV1732" s="89"/>
      <c r="AW1732" s="89"/>
      <c r="AX1732" s="89"/>
      <c r="AY1732" s="89"/>
      <c r="AZ1732" s="89"/>
      <c r="BA1732" s="89"/>
      <c r="BB1732" s="89"/>
      <c r="BC1732" s="89"/>
      <c r="BD1732" s="89"/>
      <c r="BE1732" s="89"/>
      <c r="BF1732" s="89"/>
      <c r="BG1732" s="89"/>
      <c r="BH1732" s="89"/>
      <c r="BI1732" s="89"/>
      <c r="BJ1732" s="89"/>
    </row>
    <row r="1733" spans="1:62" ht="12.75" x14ac:dyDescent="0.2">
      <c r="A1733" s="89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89"/>
      <c r="P1733" s="89"/>
      <c r="Q1733" s="89"/>
      <c r="R1733" s="89"/>
      <c r="S1733" s="89"/>
      <c r="T1733" s="89"/>
      <c r="U1733" s="89"/>
      <c r="V1733" s="89"/>
      <c r="W1733" s="89"/>
      <c r="X1733" s="89"/>
      <c r="Y1733" s="89"/>
      <c r="Z1733" s="89"/>
      <c r="AA1733" s="89"/>
      <c r="AB1733" s="89"/>
      <c r="AC1733" s="89"/>
      <c r="AD1733" s="89"/>
      <c r="AE1733" s="89"/>
      <c r="AF1733" s="89"/>
      <c r="AG1733" s="89"/>
      <c r="AH1733" s="89"/>
      <c r="AI1733" s="89"/>
      <c r="AJ1733" s="89"/>
      <c r="AK1733" s="89"/>
      <c r="AL1733" s="89"/>
      <c r="AM1733" s="89"/>
      <c r="AN1733" s="89"/>
      <c r="AO1733" s="89"/>
      <c r="AP1733" s="89"/>
      <c r="AQ1733" s="89"/>
      <c r="AR1733" s="89"/>
      <c r="AS1733" s="89"/>
      <c r="AT1733" s="89"/>
      <c r="AU1733" s="89"/>
      <c r="AV1733" s="89"/>
      <c r="AW1733" s="89"/>
      <c r="AX1733" s="89"/>
      <c r="AY1733" s="89"/>
      <c r="AZ1733" s="89"/>
      <c r="BA1733" s="89"/>
      <c r="BB1733" s="89"/>
      <c r="BC1733" s="89"/>
      <c r="BD1733" s="89"/>
      <c r="BE1733" s="89"/>
      <c r="BF1733" s="89"/>
      <c r="BG1733" s="89"/>
      <c r="BH1733" s="89"/>
      <c r="BI1733" s="89"/>
      <c r="BJ1733" s="89"/>
    </row>
    <row r="1734" spans="1:62" ht="12.75" x14ac:dyDescent="0.2">
      <c r="A1734" s="89"/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89"/>
      <c r="P1734" s="89"/>
      <c r="Q1734" s="89"/>
      <c r="R1734" s="89"/>
      <c r="S1734" s="89"/>
      <c r="T1734" s="89"/>
      <c r="U1734" s="89"/>
      <c r="V1734" s="89"/>
      <c r="W1734" s="89"/>
      <c r="X1734" s="89"/>
      <c r="Y1734" s="89"/>
      <c r="Z1734" s="89"/>
      <c r="AA1734" s="89"/>
      <c r="AB1734" s="89"/>
      <c r="AC1734" s="89"/>
      <c r="AD1734" s="89"/>
      <c r="AE1734" s="89"/>
      <c r="AF1734" s="89"/>
      <c r="AG1734" s="89"/>
      <c r="AH1734" s="89"/>
      <c r="AI1734" s="89"/>
      <c r="AJ1734" s="89"/>
      <c r="AK1734" s="89"/>
      <c r="AL1734" s="89"/>
      <c r="AM1734" s="89"/>
      <c r="AN1734" s="89"/>
      <c r="AO1734" s="89"/>
      <c r="AP1734" s="89"/>
      <c r="AQ1734" s="89"/>
      <c r="AR1734" s="89"/>
      <c r="AS1734" s="89"/>
      <c r="AT1734" s="89"/>
      <c r="AU1734" s="89"/>
      <c r="AV1734" s="89"/>
      <c r="AW1734" s="89"/>
      <c r="AX1734" s="89"/>
      <c r="AY1734" s="89"/>
      <c r="AZ1734" s="89"/>
      <c r="BA1734" s="89"/>
      <c r="BB1734" s="89"/>
      <c r="BC1734" s="89"/>
      <c r="BD1734" s="89"/>
      <c r="BE1734" s="89"/>
      <c r="BF1734" s="89"/>
      <c r="BG1734" s="89"/>
      <c r="BH1734" s="89"/>
      <c r="BI1734" s="89"/>
      <c r="BJ1734" s="89"/>
    </row>
    <row r="1735" spans="1:62" ht="12.75" x14ac:dyDescent="0.2">
      <c r="A1735" s="89"/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  <c r="S1735" s="89"/>
      <c r="T1735" s="89"/>
      <c r="U1735" s="89"/>
      <c r="V1735" s="89"/>
      <c r="W1735" s="89"/>
      <c r="X1735" s="89"/>
      <c r="Y1735" s="89"/>
      <c r="Z1735" s="89"/>
      <c r="AA1735" s="89"/>
      <c r="AB1735" s="89"/>
      <c r="AC1735" s="89"/>
      <c r="AD1735" s="89"/>
      <c r="AE1735" s="89"/>
      <c r="AF1735" s="89"/>
      <c r="AG1735" s="89"/>
      <c r="AH1735" s="89"/>
      <c r="AI1735" s="89"/>
      <c r="AJ1735" s="89"/>
      <c r="AK1735" s="89"/>
      <c r="AL1735" s="89"/>
      <c r="AM1735" s="89"/>
      <c r="AN1735" s="89"/>
      <c r="AO1735" s="89"/>
      <c r="AP1735" s="89"/>
      <c r="AQ1735" s="89"/>
      <c r="AR1735" s="89"/>
      <c r="AS1735" s="89"/>
      <c r="AT1735" s="89"/>
      <c r="AU1735" s="89"/>
      <c r="AV1735" s="89"/>
      <c r="AW1735" s="89"/>
      <c r="AX1735" s="89"/>
      <c r="AY1735" s="89"/>
      <c r="AZ1735" s="89"/>
      <c r="BA1735" s="89"/>
      <c r="BB1735" s="89"/>
      <c r="BC1735" s="89"/>
      <c r="BD1735" s="89"/>
      <c r="BE1735" s="89"/>
      <c r="BF1735" s="89"/>
      <c r="BG1735" s="89"/>
      <c r="BH1735" s="89"/>
      <c r="BI1735" s="89"/>
      <c r="BJ1735" s="89"/>
    </row>
    <row r="1736" spans="1:62" ht="12.75" x14ac:dyDescent="0.2">
      <c r="A1736" s="89"/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  <c r="V1736" s="89"/>
      <c r="W1736" s="89"/>
      <c r="X1736" s="89"/>
      <c r="Y1736" s="89"/>
      <c r="Z1736" s="89"/>
      <c r="AA1736" s="89"/>
      <c r="AB1736" s="89"/>
      <c r="AC1736" s="89"/>
      <c r="AD1736" s="89"/>
      <c r="AE1736" s="89"/>
      <c r="AF1736" s="89"/>
      <c r="AG1736" s="89"/>
      <c r="AH1736" s="89"/>
      <c r="AI1736" s="89"/>
      <c r="AJ1736" s="89"/>
      <c r="AK1736" s="89"/>
      <c r="AL1736" s="89"/>
      <c r="AM1736" s="89"/>
      <c r="AN1736" s="89"/>
      <c r="AO1736" s="89"/>
      <c r="AP1736" s="89"/>
      <c r="AQ1736" s="89"/>
      <c r="AR1736" s="89"/>
      <c r="AS1736" s="89"/>
      <c r="AT1736" s="89"/>
      <c r="AU1736" s="89"/>
      <c r="AV1736" s="89"/>
      <c r="AW1736" s="89"/>
      <c r="AX1736" s="89"/>
      <c r="AY1736" s="89"/>
      <c r="AZ1736" s="89"/>
      <c r="BA1736" s="89"/>
      <c r="BB1736" s="89"/>
      <c r="BC1736" s="89"/>
      <c r="BD1736" s="89"/>
      <c r="BE1736" s="89"/>
      <c r="BF1736" s="89"/>
      <c r="BG1736" s="89"/>
      <c r="BH1736" s="89"/>
      <c r="BI1736" s="89"/>
      <c r="BJ1736" s="89"/>
    </row>
    <row r="1737" spans="1:62" ht="12.75" x14ac:dyDescent="0.2">
      <c r="A1737" s="89"/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  <c r="L1737" s="89"/>
      <c r="M1737" s="89"/>
      <c r="N1737" s="89"/>
      <c r="O1737" s="89"/>
      <c r="P1737" s="89"/>
      <c r="Q1737" s="89"/>
      <c r="R1737" s="89"/>
      <c r="S1737" s="89"/>
      <c r="T1737" s="89"/>
      <c r="U1737" s="89"/>
      <c r="V1737" s="89"/>
      <c r="W1737" s="89"/>
      <c r="X1737" s="89"/>
      <c r="Y1737" s="89"/>
      <c r="Z1737" s="89"/>
      <c r="AA1737" s="89"/>
      <c r="AB1737" s="89"/>
      <c r="AC1737" s="89"/>
      <c r="AD1737" s="89"/>
      <c r="AE1737" s="89"/>
      <c r="AF1737" s="89"/>
      <c r="AG1737" s="89"/>
      <c r="AH1737" s="89"/>
      <c r="AI1737" s="89"/>
      <c r="AJ1737" s="89"/>
      <c r="AK1737" s="89"/>
      <c r="AL1737" s="89"/>
      <c r="AM1737" s="89"/>
      <c r="AN1737" s="89"/>
      <c r="AO1737" s="89"/>
      <c r="AP1737" s="89"/>
      <c r="AQ1737" s="89"/>
      <c r="AR1737" s="89"/>
      <c r="AS1737" s="89"/>
      <c r="AT1737" s="89"/>
      <c r="AU1737" s="89"/>
      <c r="AV1737" s="89"/>
      <c r="AW1737" s="89"/>
      <c r="AX1737" s="89"/>
      <c r="AY1737" s="89"/>
      <c r="AZ1737" s="89"/>
      <c r="BA1737" s="89"/>
      <c r="BB1737" s="89"/>
      <c r="BC1737" s="89"/>
      <c r="BD1737" s="89"/>
      <c r="BE1737" s="89"/>
      <c r="BF1737" s="89"/>
      <c r="BG1737" s="89"/>
      <c r="BH1737" s="89"/>
      <c r="BI1737" s="89"/>
      <c r="BJ1737" s="89"/>
    </row>
    <row r="1738" spans="1:62" ht="12.75" x14ac:dyDescent="0.2">
      <c r="A1738" s="89"/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  <c r="L1738" s="89"/>
      <c r="M1738" s="89"/>
      <c r="N1738" s="89"/>
      <c r="O1738" s="89"/>
      <c r="P1738" s="89"/>
      <c r="Q1738" s="89"/>
      <c r="R1738" s="89"/>
      <c r="S1738" s="89"/>
      <c r="T1738" s="89"/>
      <c r="U1738" s="89"/>
      <c r="V1738" s="89"/>
      <c r="W1738" s="89"/>
      <c r="X1738" s="89"/>
      <c r="Y1738" s="89"/>
      <c r="Z1738" s="89"/>
      <c r="AA1738" s="89"/>
      <c r="AB1738" s="89"/>
      <c r="AC1738" s="89"/>
      <c r="AD1738" s="89"/>
      <c r="AE1738" s="89"/>
      <c r="AF1738" s="89"/>
      <c r="AG1738" s="89"/>
      <c r="AH1738" s="89"/>
      <c r="AI1738" s="89"/>
      <c r="AJ1738" s="89"/>
      <c r="AK1738" s="89"/>
      <c r="AL1738" s="89"/>
      <c r="AM1738" s="89"/>
      <c r="AN1738" s="89"/>
      <c r="AO1738" s="89"/>
      <c r="AP1738" s="89"/>
      <c r="AQ1738" s="89"/>
      <c r="AR1738" s="89"/>
      <c r="AS1738" s="89"/>
      <c r="AT1738" s="89"/>
      <c r="AU1738" s="89"/>
      <c r="AV1738" s="89"/>
      <c r="AW1738" s="89"/>
      <c r="AX1738" s="89"/>
      <c r="AY1738" s="89"/>
      <c r="AZ1738" s="89"/>
      <c r="BA1738" s="89"/>
      <c r="BB1738" s="89"/>
      <c r="BC1738" s="89"/>
      <c r="BD1738" s="89"/>
      <c r="BE1738" s="89"/>
      <c r="BF1738" s="89"/>
      <c r="BG1738" s="89"/>
      <c r="BH1738" s="89"/>
      <c r="BI1738" s="89"/>
      <c r="BJ1738" s="89"/>
    </row>
    <row r="1739" spans="1:62" ht="12.75" x14ac:dyDescent="0.2">
      <c r="A1739" s="89"/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  <c r="L1739" s="89"/>
      <c r="M1739" s="89"/>
      <c r="N1739" s="89"/>
      <c r="O1739" s="89"/>
      <c r="P1739" s="89"/>
      <c r="Q1739" s="89"/>
      <c r="R1739" s="89"/>
      <c r="S1739" s="89"/>
      <c r="T1739" s="89"/>
      <c r="U1739" s="89"/>
      <c r="V1739" s="89"/>
      <c r="W1739" s="89"/>
      <c r="X1739" s="89"/>
      <c r="Y1739" s="89"/>
      <c r="Z1739" s="89"/>
      <c r="AA1739" s="89"/>
      <c r="AB1739" s="89"/>
      <c r="AC1739" s="89"/>
      <c r="AD1739" s="89"/>
      <c r="AE1739" s="89"/>
      <c r="AF1739" s="89"/>
      <c r="AG1739" s="89"/>
      <c r="AH1739" s="89"/>
      <c r="AI1739" s="89"/>
      <c r="AJ1739" s="89"/>
      <c r="AK1739" s="89"/>
      <c r="AL1739" s="89"/>
      <c r="AM1739" s="89"/>
      <c r="AN1739" s="89"/>
      <c r="AO1739" s="89"/>
      <c r="AP1739" s="89"/>
      <c r="AQ1739" s="89"/>
      <c r="AR1739" s="89"/>
      <c r="AS1739" s="89"/>
      <c r="AT1739" s="89"/>
      <c r="AU1739" s="89"/>
      <c r="AV1739" s="89"/>
      <c r="AW1739" s="89"/>
      <c r="AX1739" s="89"/>
      <c r="AY1739" s="89"/>
      <c r="AZ1739" s="89"/>
      <c r="BA1739" s="89"/>
      <c r="BB1739" s="89"/>
      <c r="BC1739" s="89"/>
      <c r="BD1739" s="89"/>
      <c r="BE1739" s="89"/>
      <c r="BF1739" s="89"/>
      <c r="BG1739" s="89"/>
      <c r="BH1739" s="89"/>
      <c r="BI1739" s="89"/>
      <c r="BJ1739" s="89"/>
    </row>
    <row r="1740" spans="1:62" ht="12.75" x14ac:dyDescent="0.2">
      <c r="A1740" s="89"/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  <c r="L1740" s="89"/>
      <c r="M1740" s="89"/>
      <c r="N1740" s="89"/>
      <c r="O1740" s="89"/>
      <c r="P1740" s="89"/>
      <c r="Q1740" s="89"/>
      <c r="R1740" s="89"/>
      <c r="S1740" s="89"/>
      <c r="T1740" s="89"/>
      <c r="U1740" s="89"/>
      <c r="V1740" s="89"/>
      <c r="W1740" s="89"/>
      <c r="X1740" s="89"/>
      <c r="Y1740" s="89"/>
      <c r="Z1740" s="89"/>
      <c r="AA1740" s="89"/>
      <c r="AB1740" s="89"/>
      <c r="AC1740" s="89"/>
      <c r="AD1740" s="89"/>
      <c r="AE1740" s="89"/>
      <c r="AF1740" s="89"/>
      <c r="AG1740" s="89"/>
      <c r="AH1740" s="89"/>
      <c r="AI1740" s="89"/>
      <c r="AJ1740" s="89"/>
      <c r="AK1740" s="89"/>
      <c r="AL1740" s="89"/>
      <c r="AM1740" s="89"/>
      <c r="AN1740" s="89"/>
      <c r="AO1740" s="89"/>
      <c r="AP1740" s="89"/>
      <c r="AQ1740" s="89"/>
      <c r="AR1740" s="89"/>
      <c r="AS1740" s="89"/>
      <c r="AT1740" s="89"/>
      <c r="AU1740" s="89"/>
      <c r="AV1740" s="89"/>
      <c r="AW1740" s="89"/>
      <c r="AX1740" s="89"/>
      <c r="AY1740" s="89"/>
      <c r="AZ1740" s="89"/>
      <c r="BA1740" s="89"/>
      <c r="BB1740" s="89"/>
      <c r="BC1740" s="89"/>
      <c r="BD1740" s="89"/>
      <c r="BE1740" s="89"/>
      <c r="BF1740" s="89"/>
      <c r="BG1740" s="89"/>
      <c r="BH1740" s="89"/>
      <c r="BI1740" s="89"/>
      <c r="BJ1740" s="89"/>
    </row>
    <row r="1741" spans="1:62" ht="12.75" x14ac:dyDescent="0.2">
      <c r="A1741" s="89"/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  <c r="L1741" s="89"/>
      <c r="M1741" s="89"/>
      <c r="N1741" s="89"/>
      <c r="O1741" s="89"/>
      <c r="P1741" s="89"/>
      <c r="Q1741" s="89"/>
      <c r="R1741" s="89"/>
      <c r="S1741" s="89"/>
      <c r="T1741" s="89"/>
      <c r="U1741" s="89"/>
      <c r="V1741" s="89"/>
      <c r="W1741" s="89"/>
      <c r="X1741" s="89"/>
      <c r="Y1741" s="89"/>
      <c r="Z1741" s="89"/>
      <c r="AA1741" s="89"/>
      <c r="AB1741" s="89"/>
      <c r="AC1741" s="89"/>
      <c r="AD1741" s="89"/>
      <c r="AE1741" s="89"/>
      <c r="AF1741" s="89"/>
      <c r="AG1741" s="89"/>
      <c r="AH1741" s="89"/>
      <c r="AI1741" s="89"/>
      <c r="AJ1741" s="89"/>
      <c r="AK1741" s="89"/>
      <c r="AL1741" s="89"/>
      <c r="AM1741" s="89"/>
      <c r="AN1741" s="89"/>
      <c r="AO1741" s="89"/>
      <c r="AP1741" s="89"/>
      <c r="AQ1741" s="89"/>
      <c r="AR1741" s="89"/>
      <c r="AS1741" s="89"/>
      <c r="AT1741" s="89"/>
      <c r="AU1741" s="89"/>
      <c r="AV1741" s="89"/>
      <c r="AW1741" s="89"/>
      <c r="AX1741" s="89"/>
      <c r="AY1741" s="89"/>
      <c r="AZ1741" s="89"/>
      <c r="BA1741" s="89"/>
      <c r="BB1741" s="89"/>
      <c r="BC1741" s="89"/>
      <c r="BD1741" s="89"/>
      <c r="BE1741" s="89"/>
      <c r="BF1741" s="89"/>
      <c r="BG1741" s="89"/>
      <c r="BH1741" s="89"/>
      <c r="BI1741" s="89"/>
      <c r="BJ1741" s="89"/>
    </row>
    <row r="1742" spans="1:62" ht="12.75" x14ac:dyDescent="0.2">
      <c r="A1742" s="89"/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  <c r="L1742" s="89"/>
      <c r="M1742" s="89"/>
      <c r="N1742" s="89"/>
      <c r="O1742" s="89"/>
      <c r="P1742" s="89"/>
      <c r="Q1742" s="89"/>
      <c r="R1742" s="89"/>
      <c r="S1742" s="89"/>
      <c r="T1742" s="89"/>
      <c r="U1742" s="89"/>
      <c r="V1742" s="89"/>
      <c r="W1742" s="89"/>
      <c r="X1742" s="89"/>
      <c r="Y1742" s="89"/>
      <c r="Z1742" s="89"/>
      <c r="AA1742" s="89"/>
      <c r="AB1742" s="89"/>
      <c r="AC1742" s="89"/>
      <c r="AD1742" s="89"/>
      <c r="AE1742" s="89"/>
      <c r="AF1742" s="89"/>
      <c r="AG1742" s="89"/>
      <c r="AH1742" s="89"/>
      <c r="AI1742" s="89"/>
      <c r="AJ1742" s="89"/>
      <c r="AK1742" s="89"/>
      <c r="AL1742" s="89"/>
      <c r="AM1742" s="89"/>
      <c r="AN1742" s="89"/>
      <c r="AO1742" s="89"/>
      <c r="AP1742" s="89"/>
      <c r="AQ1742" s="89"/>
      <c r="AR1742" s="89"/>
      <c r="AS1742" s="89"/>
      <c r="AT1742" s="89"/>
      <c r="AU1742" s="89"/>
      <c r="AV1742" s="89"/>
      <c r="AW1742" s="89"/>
      <c r="AX1742" s="89"/>
      <c r="AY1742" s="89"/>
      <c r="AZ1742" s="89"/>
      <c r="BA1742" s="89"/>
      <c r="BB1742" s="89"/>
      <c r="BC1742" s="89"/>
      <c r="BD1742" s="89"/>
      <c r="BE1742" s="89"/>
      <c r="BF1742" s="89"/>
      <c r="BG1742" s="89"/>
      <c r="BH1742" s="89"/>
      <c r="BI1742" s="89"/>
      <c r="BJ1742" s="89"/>
    </row>
    <row r="1743" spans="1:62" ht="12.75" x14ac:dyDescent="0.2">
      <c r="A1743" s="89"/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  <c r="M1743" s="89"/>
      <c r="N1743" s="89"/>
      <c r="O1743" s="89"/>
      <c r="P1743" s="89"/>
      <c r="Q1743" s="89"/>
      <c r="R1743" s="89"/>
      <c r="S1743" s="89"/>
      <c r="T1743" s="89"/>
      <c r="U1743" s="89"/>
      <c r="V1743" s="89"/>
      <c r="W1743" s="89"/>
      <c r="X1743" s="89"/>
      <c r="Y1743" s="89"/>
      <c r="Z1743" s="89"/>
      <c r="AA1743" s="89"/>
      <c r="AB1743" s="89"/>
      <c r="AC1743" s="89"/>
      <c r="AD1743" s="89"/>
      <c r="AE1743" s="89"/>
      <c r="AF1743" s="89"/>
      <c r="AG1743" s="89"/>
      <c r="AH1743" s="89"/>
      <c r="AI1743" s="89"/>
      <c r="AJ1743" s="89"/>
      <c r="AK1743" s="89"/>
      <c r="AL1743" s="89"/>
      <c r="AM1743" s="89"/>
      <c r="AN1743" s="89"/>
      <c r="AO1743" s="89"/>
      <c r="AP1743" s="89"/>
      <c r="AQ1743" s="89"/>
      <c r="AR1743" s="89"/>
      <c r="AS1743" s="89"/>
      <c r="AT1743" s="89"/>
      <c r="AU1743" s="89"/>
      <c r="AV1743" s="89"/>
      <c r="AW1743" s="89"/>
      <c r="AX1743" s="89"/>
      <c r="AY1743" s="89"/>
      <c r="AZ1743" s="89"/>
      <c r="BA1743" s="89"/>
      <c r="BB1743" s="89"/>
      <c r="BC1743" s="89"/>
      <c r="BD1743" s="89"/>
      <c r="BE1743" s="89"/>
      <c r="BF1743" s="89"/>
      <c r="BG1743" s="89"/>
      <c r="BH1743" s="89"/>
      <c r="BI1743" s="89"/>
      <c r="BJ1743" s="89"/>
    </row>
    <row r="1744" spans="1:62" ht="12.75" x14ac:dyDescent="0.2">
      <c r="A1744" s="89"/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89"/>
      <c r="R1744" s="89"/>
      <c r="S1744" s="89"/>
      <c r="T1744" s="89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  <c r="AM1744" s="89"/>
      <c r="AN1744" s="89"/>
      <c r="AO1744" s="89"/>
      <c r="AP1744" s="89"/>
      <c r="AQ1744" s="89"/>
      <c r="AR1744" s="89"/>
      <c r="AS1744" s="89"/>
      <c r="AT1744" s="89"/>
      <c r="AU1744" s="89"/>
      <c r="AV1744" s="89"/>
      <c r="AW1744" s="89"/>
      <c r="AX1744" s="89"/>
      <c r="AY1744" s="89"/>
      <c r="AZ1744" s="89"/>
      <c r="BA1744" s="89"/>
      <c r="BB1744" s="89"/>
      <c r="BC1744" s="89"/>
      <c r="BD1744" s="89"/>
      <c r="BE1744" s="89"/>
      <c r="BF1744" s="89"/>
      <c r="BG1744" s="89"/>
      <c r="BH1744" s="89"/>
      <c r="BI1744" s="89"/>
      <c r="BJ1744" s="89"/>
    </row>
    <row r="1745" spans="1:62" ht="12.75" x14ac:dyDescent="0.2">
      <c r="A1745" s="89"/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89"/>
      <c r="P1745" s="89"/>
      <c r="Q1745" s="89"/>
      <c r="R1745" s="89"/>
      <c r="S1745" s="89"/>
      <c r="T1745" s="89"/>
      <c r="U1745" s="89"/>
      <c r="V1745" s="89"/>
      <c r="W1745" s="89"/>
      <c r="X1745" s="89"/>
      <c r="Y1745" s="89"/>
      <c r="Z1745" s="89"/>
      <c r="AA1745" s="89"/>
      <c r="AB1745" s="89"/>
      <c r="AC1745" s="89"/>
      <c r="AD1745" s="89"/>
      <c r="AE1745" s="89"/>
      <c r="AF1745" s="89"/>
      <c r="AG1745" s="89"/>
      <c r="AH1745" s="89"/>
      <c r="AI1745" s="89"/>
      <c r="AJ1745" s="89"/>
      <c r="AK1745" s="89"/>
      <c r="AL1745" s="89"/>
      <c r="AM1745" s="89"/>
      <c r="AN1745" s="89"/>
      <c r="AO1745" s="89"/>
      <c r="AP1745" s="89"/>
      <c r="AQ1745" s="89"/>
      <c r="AR1745" s="89"/>
      <c r="AS1745" s="89"/>
      <c r="AT1745" s="89"/>
      <c r="AU1745" s="89"/>
      <c r="AV1745" s="89"/>
      <c r="AW1745" s="89"/>
      <c r="AX1745" s="89"/>
      <c r="AY1745" s="89"/>
      <c r="AZ1745" s="89"/>
      <c r="BA1745" s="89"/>
      <c r="BB1745" s="89"/>
      <c r="BC1745" s="89"/>
      <c r="BD1745" s="89"/>
      <c r="BE1745" s="89"/>
      <c r="BF1745" s="89"/>
      <c r="BG1745" s="89"/>
      <c r="BH1745" s="89"/>
      <c r="BI1745" s="89"/>
      <c r="BJ1745" s="89"/>
    </row>
    <row r="1746" spans="1:62" ht="12.75" x14ac:dyDescent="0.2">
      <c r="A1746" s="89"/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89"/>
      <c r="P1746" s="89"/>
      <c r="Q1746" s="89"/>
      <c r="R1746" s="89"/>
      <c r="S1746" s="89"/>
      <c r="T1746" s="89"/>
      <c r="U1746" s="89"/>
      <c r="V1746" s="89"/>
      <c r="W1746" s="89"/>
      <c r="X1746" s="89"/>
      <c r="Y1746" s="89"/>
      <c r="Z1746" s="89"/>
      <c r="AA1746" s="89"/>
      <c r="AB1746" s="89"/>
      <c r="AC1746" s="89"/>
      <c r="AD1746" s="89"/>
      <c r="AE1746" s="89"/>
      <c r="AF1746" s="89"/>
      <c r="AG1746" s="89"/>
      <c r="AH1746" s="89"/>
      <c r="AI1746" s="89"/>
      <c r="AJ1746" s="89"/>
      <c r="AK1746" s="89"/>
      <c r="AL1746" s="89"/>
      <c r="AM1746" s="89"/>
      <c r="AN1746" s="89"/>
      <c r="AO1746" s="89"/>
      <c r="AP1746" s="89"/>
      <c r="AQ1746" s="89"/>
      <c r="AR1746" s="89"/>
      <c r="AS1746" s="89"/>
      <c r="AT1746" s="89"/>
      <c r="AU1746" s="89"/>
      <c r="AV1746" s="89"/>
      <c r="AW1746" s="89"/>
      <c r="AX1746" s="89"/>
      <c r="AY1746" s="89"/>
      <c r="AZ1746" s="89"/>
      <c r="BA1746" s="89"/>
      <c r="BB1746" s="89"/>
      <c r="BC1746" s="89"/>
      <c r="BD1746" s="89"/>
      <c r="BE1746" s="89"/>
      <c r="BF1746" s="89"/>
      <c r="BG1746" s="89"/>
      <c r="BH1746" s="89"/>
      <c r="BI1746" s="89"/>
      <c r="BJ1746" s="89"/>
    </row>
    <row r="1747" spans="1:62" ht="12.75" x14ac:dyDescent="0.2">
      <c r="A1747" s="89"/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  <c r="S1747" s="89"/>
      <c r="T1747" s="89"/>
      <c r="U1747" s="89"/>
      <c r="V1747" s="89"/>
      <c r="W1747" s="89"/>
      <c r="X1747" s="89"/>
      <c r="Y1747" s="89"/>
      <c r="Z1747" s="89"/>
      <c r="AA1747" s="89"/>
      <c r="AB1747" s="89"/>
      <c r="AC1747" s="89"/>
      <c r="AD1747" s="89"/>
      <c r="AE1747" s="89"/>
      <c r="AF1747" s="89"/>
      <c r="AG1747" s="89"/>
      <c r="AH1747" s="89"/>
      <c r="AI1747" s="89"/>
      <c r="AJ1747" s="89"/>
      <c r="AK1747" s="89"/>
      <c r="AL1747" s="89"/>
      <c r="AM1747" s="89"/>
      <c r="AN1747" s="89"/>
      <c r="AO1747" s="89"/>
      <c r="AP1747" s="89"/>
      <c r="AQ1747" s="89"/>
      <c r="AR1747" s="89"/>
      <c r="AS1747" s="89"/>
      <c r="AT1747" s="89"/>
      <c r="AU1747" s="89"/>
      <c r="AV1747" s="89"/>
      <c r="AW1747" s="89"/>
      <c r="AX1747" s="89"/>
      <c r="AY1747" s="89"/>
      <c r="AZ1747" s="89"/>
      <c r="BA1747" s="89"/>
      <c r="BB1747" s="89"/>
      <c r="BC1747" s="89"/>
      <c r="BD1747" s="89"/>
      <c r="BE1747" s="89"/>
      <c r="BF1747" s="89"/>
      <c r="BG1747" s="89"/>
      <c r="BH1747" s="89"/>
      <c r="BI1747" s="89"/>
      <c r="BJ1747" s="89"/>
    </row>
    <row r="1748" spans="1:62" ht="12.75" x14ac:dyDescent="0.2">
      <c r="A1748" s="89"/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89"/>
      <c r="P1748" s="89"/>
      <c r="Q1748" s="89"/>
      <c r="R1748" s="89"/>
      <c r="S1748" s="89"/>
      <c r="T1748" s="89"/>
      <c r="U1748" s="89"/>
      <c r="V1748" s="89"/>
      <c r="W1748" s="89"/>
      <c r="X1748" s="89"/>
      <c r="Y1748" s="89"/>
      <c r="Z1748" s="89"/>
      <c r="AA1748" s="89"/>
      <c r="AB1748" s="89"/>
      <c r="AC1748" s="89"/>
      <c r="AD1748" s="89"/>
      <c r="AE1748" s="89"/>
      <c r="AF1748" s="89"/>
      <c r="AG1748" s="89"/>
      <c r="AH1748" s="89"/>
      <c r="AI1748" s="89"/>
      <c r="AJ1748" s="89"/>
      <c r="AK1748" s="89"/>
      <c r="AL1748" s="89"/>
      <c r="AM1748" s="89"/>
      <c r="AN1748" s="89"/>
      <c r="AO1748" s="89"/>
      <c r="AP1748" s="89"/>
      <c r="AQ1748" s="89"/>
      <c r="AR1748" s="89"/>
      <c r="AS1748" s="89"/>
      <c r="AT1748" s="89"/>
      <c r="AU1748" s="89"/>
      <c r="AV1748" s="89"/>
      <c r="AW1748" s="89"/>
      <c r="AX1748" s="89"/>
      <c r="AY1748" s="89"/>
      <c r="AZ1748" s="89"/>
      <c r="BA1748" s="89"/>
      <c r="BB1748" s="89"/>
      <c r="BC1748" s="89"/>
      <c r="BD1748" s="89"/>
      <c r="BE1748" s="89"/>
      <c r="BF1748" s="89"/>
      <c r="BG1748" s="89"/>
      <c r="BH1748" s="89"/>
      <c r="BI1748" s="89"/>
      <c r="BJ1748" s="89"/>
    </row>
    <row r="1749" spans="1:62" ht="12.75" x14ac:dyDescent="0.2">
      <c r="A1749" s="89"/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89"/>
      <c r="P1749" s="89"/>
      <c r="Q1749" s="89"/>
      <c r="R1749" s="89"/>
      <c r="S1749" s="89"/>
      <c r="T1749" s="89"/>
      <c r="U1749" s="89"/>
      <c r="V1749" s="89"/>
      <c r="W1749" s="89"/>
      <c r="X1749" s="89"/>
      <c r="Y1749" s="89"/>
      <c r="Z1749" s="89"/>
      <c r="AA1749" s="89"/>
      <c r="AB1749" s="89"/>
      <c r="AC1749" s="89"/>
      <c r="AD1749" s="89"/>
      <c r="AE1749" s="89"/>
      <c r="AF1749" s="89"/>
      <c r="AG1749" s="89"/>
      <c r="AH1749" s="89"/>
      <c r="AI1749" s="89"/>
      <c r="AJ1749" s="89"/>
      <c r="AK1749" s="89"/>
      <c r="AL1749" s="89"/>
      <c r="AM1749" s="89"/>
      <c r="AN1749" s="89"/>
      <c r="AO1749" s="89"/>
      <c r="AP1749" s="89"/>
      <c r="AQ1749" s="89"/>
      <c r="AR1749" s="89"/>
      <c r="AS1749" s="89"/>
      <c r="AT1749" s="89"/>
      <c r="AU1749" s="89"/>
      <c r="AV1749" s="89"/>
      <c r="AW1749" s="89"/>
      <c r="AX1749" s="89"/>
      <c r="AY1749" s="89"/>
      <c r="AZ1749" s="89"/>
      <c r="BA1749" s="89"/>
      <c r="BB1749" s="89"/>
      <c r="BC1749" s="89"/>
      <c r="BD1749" s="89"/>
      <c r="BE1749" s="89"/>
      <c r="BF1749" s="89"/>
      <c r="BG1749" s="89"/>
      <c r="BH1749" s="89"/>
      <c r="BI1749" s="89"/>
      <c r="BJ1749" s="89"/>
    </row>
    <row r="1750" spans="1:62" ht="12.75" x14ac:dyDescent="0.2">
      <c r="A1750" s="89"/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  <c r="L1750" s="89"/>
      <c r="M1750" s="89"/>
      <c r="N1750" s="89"/>
      <c r="O1750" s="89"/>
      <c r="P1750" s="89"/>
      <c r="Q1750" s="89"/>
      <c r="R1750" s="89"/>
      <c r="S1750" s="89"/>
      <c r="T1750" s="89"/>
      <c r="U1750" s="89"/>
      <c r="V1750" s="89"/>
      <c r="W1750" s="89"/>
      <c r="X1750" s="89"/>
      <c r="Y1750" s="89"/>
      <c r="Z1750" s="89"/>
      <c r="AA1750" s="89"/>
      <c r="AB1750" s="89"/>
      <c r="AC1750" s="89"/>
      <c r="AD1750" s="89"/>
      <c r="AE1750" s="89"/>
      <c r="AF1750" s="89"/>
      <c r="AG1750" s="89"/>
      <c r="AH1750" s="89"/>
      <c r="AI1750" s="89"/>
      <c r="AJ1750" s="89"/>
      <c r="AK1750" s="89"/>
      <c r="AL1750" s="89"/>
      <c r="AM1750" s="89"/>
      <c r="AN1750" s="89"/>
      <c r="AO1750" s="89"/>
      <c r="AP1750" s="89"/>
      <c r="AQ1750" s="89"/>
      <c r="AR1750" s="89"/>
      <c r="AS1750" s="89"/>
      <c r="AT1750" s="89"/>
      <c r="AU1750" s="89"/>
      <c r="AV1750" s="89"/>
      <c r="AW1750" s="89"/>
      <c r="AX1750" s="89"/>
      <c r="AY1750" s="89"/>
      <c r="AZ1750" s="89"/>
      <c r="BA1750" s="89"/>
      <c r="BB1750" s="89"/>
      <c r="BC1750" s="89"/>
      <c r="BD1750" s="89"/>
      <c r="BE1750" s="89"/>
      <c r="BF1750" s="89"/>
      <c r="BG1750" s="89"/>
      <c r="BH1750" s="89"/>
      <c r="BI1750" s="89"/>
      <c r="BJ1750" s="89"/>
    </row>
    <row r="1751" spans="1:62" ht="12.75" x14ac:dyDescent="0.2">
      <c r="A1751" s="89"/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  <c r="L1751" s="89"/>
      <c r="M1751" s="89"/>
      <c r="N1751" s="89"/>
      <c r="O1751" s="89"/>
      <c r="P1751" s="89"/>
      <c r="Q1751" s="89"/>
      <c r="R1751" s="89"/>
      <c r="S1751" s="89"/>
      <c r="T1751" s="89"/>
      <c r="U1751" s="89"/>
      <c r="V1751" s="89"/>
      <c r="W1751" s="89"/>
      <c r="X1751" s="89"/>
      <c r="Y1751" s="89"/>
      <c r="Z1751" s="89"/>
      <c r="AA1751" s="89"/>
      <c r="AB1751" s="89"/>
      <c r="AC1751" s="89"/>
      <c r="AD1751" s="89"/>
      <c r="AE1751" s="89"/>
      <c r="AF1751" s="89"/>
      <c r="AG1751" s="89"/>
      <c r="AH1751" s="89"/>
      <c r="AI1751" s="89"/>
      <c r="AJ1751" s="89"/>
      <c r="AK1751" s="89"/>
      <c r="AL1751" s="89"/>
      <c r="AM1751" s="89"/>
      <c r="AN1751" s="89"/>
      <c r="AO1751" s="89"/>
      <c r="AP1751" s="89"/>
      <c r="AQ1751" s="89"/>
      <c r="AR1751" s="89"/>
      <c r="AS1751" s="89"/>
      <c r="AT1751" s="89"/>
      <c r="AU1751" s="89"/>
      <c r="AV1751" s="89"/>
      <c r="AW1751" s="89"/>
      <c r="AX1751" s="89"/>
      <c r="AY1751" s="89"/>
      <c r="AZ1751" s="89"/>
      <c r="BA1751" s="89"/>
      <c r="BB1751" s="89"/>
      <c r="BC1751" s="89"/>
      <c r="BD1751" s="89"/>
      <c r="BE1751" s="89"/>
      <c r="BF1751" s="89"/>
      <c r="BG1751" s="89"/>
      <c r="BH1751" s="89"/>
      <c r="BI1751" s="89"/>
      <c r="BJ1751" s="89"/>
    </row>
    <row r="1752" spans="1:62" ht="12.75" x14ac:dyDescent="0.2">
      <c r="A1752" s="89"/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  <c r="L1752" s="89"/>
      <c r="M1752" s="89"/>
      <c r="N1752" s="89"/>
      <c r="O1752" s="89"/>
      <c r="P1752" s="89"/>
      <c r="Q1752" s="89"/>
      <c r="R1752" s="89"/>
      <c r="S1752" s="89"/>
      <c r="T1752" s="89"/>
      <c r="U1752" s="89"/>
      <c r="V1752" s="89"/>
      <c r="W1752" s="89"/>
      <c r="X1752" s="89"/>
      <c r="Y1752" s="89"/>
      <c r="Z1752" s="89"/>
      <c r="AA1752" s="89"/>
      <c r="AB1752" s="89"/>
      <c r="AC1752" s="89"/>
      <c r="AD1752" s="89"/>
      <c r="AE1752" s="89"/>
      <c r="AF1752" s="89"/>
      <c r="AG1752" s="89"/>
      <c r="AH1752" s="89"/>
      <c r="AI1752" s="89"/>
      <c r="AJ1752" s="89"/>
      <c r="AK1752" s="89"/>
      <c r="AL1752" s="89"/>
      <c r="AM1752" s="89"/>
      <c r="AN1752" s="89"/>
      <c r="AO1752" s="89"/>
      <c r="AP1752" s="89"/>
      <c r="AQ1752" s="89"/>
      <c r="AR1752" s="89"/>
      <c r="AS1752" s="89"/>
      <c r="AT1752" s="89"/>
      <c r="AU1752" s="89"/>
      <c r="AV1752" s="89"/>
      <c r="AW1752" s="89"/>
      <c r="AX1752" s="89"/>
      <c r="AY1752" s="89"/>
      <c r="AZ1752" s="89"/>
      <c r="BA1752" s="89"/>
      <c r="BB1752" s="89"/>
      <c r="BC1752" s="89"/>
      <c r="BD1752" s="89"/>
      <c r="BE1752" s="89"/>
      <c r="BF1752" s="89"/>
      <c r="BG1752" s="89"/>
      <c r="BH1752" s="89"/>
      <c r="BI1752" s="89"/>
      <c r="BJ1752" s="89"/>
    </row>
    <row r="1753" spans="1:62" ht="12.75" x14ac:dyDescent="0.2">
      <c r="A1753" s="89"/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  <c r="S1753" s="89"/>
      <c r="T1753" s="89"/>
      <c r="U1753" s="89"/>
      <c r="V1753" s="89"/>
      <c r="W1753" s="89"/>
      <c r="X1753" s="89"/>
      <c r="Y1753" s="89"/>
      <c r="Z1753" s="89"/>
      <c r="AA1753" s="89"/>
      <c r="AB1753" s="89"/>
      <c r="AC1753" s="89"/>
      <c r="AD1753" s="89"/>
      <c r="AE1753" s="89"/>
      <c r="AF1753" s="89"/>
      <c r="AG1753" s="89"/>
      <c r="AH1753" s="89"/>
      <c r="AI1753" s="89"/>
      <c r="AJ1753" s="89"/>
      <c r="AK1753" s="89"/>
      <c r="AL1753" s="89"/>
      <c r="AM1753" s="89"/>
      <c r="AN1753" s="89"/>
      <c r="AO1753" s="89"/>
      <c r="AP1753" s="89"/>
      <c r="AQ1753" s="89"/>
      <c r="AR1753" s="89"/>
      <c r="AS1753" s="89"/>
      <c r="AT1753" s="89"/>
      <c r="AU1753" s="89"/>
      <c r="AV1753" s="89"/>
      <c r="AW1753" s="89"/>
      <c r="AX1753" s="89"/>
      <c r="AY1753" s="89"/>
      <c r="AZ1753" s="89"/>
      <c r="BA1753" s="89"/>
      <c r="BB1753" s="89"/>
      <c r="BC1753" s="89"/>
      <c r="BD1753" s="89"/>
      <c r="BE1753" s="89"/>
      <c r="BF1753" s="89"/>
      <c r="BG1753" s="89"/>
      <c r="BH1753" s="89"/>
      <c r="BI1753" s="89"/>
      <c r="BJ1753" s="89"/>
    </row>
    <row r="1754" spans="1:62" ht="12.75" x14ac:dyDescent="0.2">
      <c r="A1754" s="89"/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  <c r="L1754" s="89"/>
      <c r="M1754" s="89"/>
      <c r="N1754" s="89"/>
      <c r="O1754" s="89"/>
      <c r="P1754" s="89"/>
      <c r="Q1754" s="89"/>
      <c r="R1754" s="89"/>
      <c r="S1754" s="89"/>
      <c r="T1754" s="89"/>
      <c r="U1754" s="89"/>
      <c r="V1754" s="89"/>
      <c r="W1754" s="89"/>
      <c r="X1754" s="89"/>
      <c r="Y1754" s="89"/>
      <c r="Z1754" s="89"/>
      <c r="AA1754" s="89"/>
      <c r="AB1754" s="89"/>
      <c r="AC1754" s="89"/>
      <c r="AD1754" s="89"/>
      <c r="AE1754" s="89"/>
      <c r="AF1754" s="89"/>
      <c r="AG1754" s="89"/>
      <c r="AH1754" s="89"/>
      <c r="AI1754" s="89"/>
      <c r="AJ1754" s="89"/>
      <c r="AK1754" s="89"/>
      <c r="AL1754" s="89"/>
      <c r="AM1754" s="89"/>
      <c r="AN1754" s="89"/>
      <c r="AO1754" s="89"/>
      <c r="AP1754" s="89"/>
      <c r="AQ1754" s="89"/>
      <c r="AR1754" s="89"/>
      <c r="AS1754" s="89"/>
      <c r="AT1754" s="89"/>
      <c r="AU1754" s="89"/>
      <c r="AV1754" s="89"/>
      <c r="AW1754" s="89"/>
      <c r="AX1754" s="89"/>
      <c r="AY1754" s="89"/>
      <c r="AZ1754" s="89"/>
      <c r="BA1754" s="89"/>
      <c r="BB1754" s="89"/>
      <c r="BC1754" s="89"/>
      <c r="BD1754" s="89"/>
      <c r="BE1754" s="89"/>
      <c r="BF1754" s="89"/>
      <c r="BG1754" s="89"/>
      <c r="BH1754" s="89"/>
      <c r="BI1754" s="89"/>
      <c r="BJ1754" s="89"/>
    </row>
    <row r="1755" spans="1:62" ht="12.75" x14ac:dyDescent="0.2">
      <c r="A1755" s="89"/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  <c r="L1755" s="89"/>
      <c r="M1755" s="89"/>
      <c r="N1755" s="89"/>
      <c r="O1755" s="89"/>
      <c r="P1755" s="89"/>
      <c r="Q1755" s="89"/>
      <c r="R1755" s="89"/>
      <c r="S1755" s="89"/>
      <c r="T1755" s="89"/>
      <c r="U1755" s="89"/>
      <c r="V1755" s="89"/>
      <c r="W1755" s="89"/>
      <c r="X1755" s="89"/>
      <c r="Y1755" s="89"/>
      <c r="Z1755" s="89"/>
      <c r="AA1755" s="89"/>
      <c r="AB1755" s="89"/>
      <c r="AC1755" s="89"/>
      <c r="AD1755" s="89"/>
      <c r="AE1755" s="89"/>
      <c r="AF1755" s="89"/>
      <c r="AG1755" s="89"/>
      <c r="AH1755" s="89"/>
      <c r="AI1755" s="89"/>
      <c r="AJ1755" s="89"/>
      <c r="AK1755" s="89"/>
      <c r="AL1755" s="89"/>
      <c r="AM1755" s="89"/>
      <c r="AN1755" s="89"/>
      <c r="AO1755" s="89"/>
      <c r="AP1755" s="89"/>
      <c r="AQ1755" s="89"/>
      <c r="AR1755" s="89"/>
      <c r="AS1755" s="89"/>
      <c r="AT1755" s="89"/>
      <c r="AU1755" s="89"/>
      <c r="AV1755" s="89"/>
      <c r="AW1755" s="89"/>
      <c r="AX1755" s="89"/>
      <c r="AY1755" s="89"/>
      <c r="AZ1755" s="89"/>
      <c r="BA1755" s="89"/>
      <c r="BB1755" s="89"/>
      <c r="BC1755" s="89"/>
      <c r="BD1755" s="89"/>
      <c r="BE1755" s="89"/>
      <c r="BF1755" s="89"/>
      <c r="BG1755" s="89"/>
      <c r="BH1755" s="89"/>
      <c r="BI1755" s="89"/>
      <c r="BJ1755" s="89"/>
    </row>
    <row r="1756" spans="1:62" ht="12.75" x14ac:dyDescent="0.2">
      <c r="A1756" s="89"/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  <c r="L1756" s="89"/>
      <c r="M1756" s="89"/>
      <c r="N1756" s="89"/>
      <c r="O1756" s="89"/>
      <c r="P1756" s="89"/>
      <c r="Q1756" s="89"/>
      <c r="R1756" s="89"/>
      <c r="S1756" s="89"/>
      <c r="T1756" s="89"/>
      <c r="U1756" s="89"/>
      <c r="V1756" s="89"/>
      <c r="W1756" s="89"/>
      <c r="X1756" s="89"/>
      <c r="Y1756" s="89"/>
      <c r="Z1756" s="89"/>
      <c r="AA1756" s="89"/>
      <c r="AB1756" s="89"/>
      <c r="AC1756" s="89"/>
      <c r="AD1756" s="89"/>
      <c r="AE1756" s="89"/>
      <c r="AF1756" s="89"/>
      <c r="AG1756" s="89"/>
      <c r="AH1756" s="89"/>
      <c r="AI1756" s="89"/>
      <c r="AJ1756" s="89"/>
      <c r="AK1756" s="89"/>
      <c r="AL1756" s="89"/>
      <c r="AM1756" s="89"/>
      <c r="AN1756" s="89"/>
      <c r="AO1756" s="89"/>
      <c r="AP1756" s="89"/>
      <c r="AQ1756" s="89"/>
      <c r="AR1756" s="89"/>
      <c r="AS1756" s="89"/>
      <c r="AT1756" s="89"/>
      <c r="AU1756" s="89"/>
      <c r="AV1756" s="89"/>
      <c r="AW1756" s="89"/>
      <c r="AX1756" s="89"/>
      <c r="AY1756" s="89"/>
      <c r="AZ1756" s="89"/>
      <c r="BA1756" s="89"/>
      <c r="BB1756" s="89"/>
      <c r="BC1756" s="89"/>
      <c r="BD1756" s="89"/>
      <c r="BE1756" s="89"/>
      <c r="BF1756" s="89"/>
      <c r="BG1756" s="89"/>
      <c r="BH1756" s="89"/>
      <c r="BI1756" s="89"/>
      <c r="BJ1756" s="89"/>
    </row>
    <row r="1757" spans="1:62" ht="12.75" x14ac:dyDescent="0.2">
      <c r="A1757" s="89"/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89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89"/>
      <c r="AL1757" s="89"/>
      <c r="AM1757" s="89"/>
      <c r="AN1757" s="89"/>
      <c r="AO1757" s="89"/>
      <c r="AP1757" s="89"/>
      <c r="AQ1757" s="89"/>
      <c r="AR1757" s="89"/>
      <c r="AS1757" s="89"/>
      <c r="AT1757" s="89"/>
      <c r="AU1757" s="89"/>
      <c r="AV1757" s="89"/>
      <c r="AW1757" s="89"/>
      <c r="AX1757" s="89"/>
      <c r="AY1757" s="89"/>
      <c r="AZ1757" s="89"/>
      <c r="BA1757" s="89"/>
      <c r="BB1757" s="89"/>
      <c r="BC1757" s="89"/>
      <c r="BD1757" s="89"/>
      <c r="BE1757" s="89"/>
      <c r="BF1757" s="89"/>
      <c r="BG1757" s="89"/>
      <c r="BH1757" s="89"/>
      <c r="BI1757" s="89"/>
      <c r="BJ1757" s="89"/>
    </row>
    <row r="1758" spans="1:62" ht="12.75" x14ac:dyDescent="0.2">
      <c r="A1758" s="89"/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  <c r="L1758" s="89"/>
      <c r="M1758" s="89"/>
      <c r="N1758" s="89"/>
      <c r="O1758" s="89"/>
      <c r="P1758" s="89"/>
      <c r="Q1758" s="89"/>
      <c r="R1758" s="89"/>
      <c r="S1758" s="89"/>
      <c r="T1758" s="89"/>
      <c r="U1758" s="89"/>
      <c r="V1758" s="89"/>
      <c r="W1758" s="89"/>
      <c r="X1758" s="89"/>
      <c r="Y1758" s="89"/>
      <c r="Z1758" s="89"/>
      <c r="AA1758" s="89"/>
      <c r="AB1758" s="89"/>
      <c r="AC1758" s="89"/>
      <c r="AD1758" s="89"/>
      <c r="AE1758" s="89"/>
      <c r="AF1758" s="89"/>
      <c r="AG1758" s="89"/>
      <c r="AH1758" s="89"/>
      <c r="AI1758" s="89"/>
      <c r="AJ1758" s="89"/>
      <c r="AK1758" s="89"/>
      <c r="AL1758" s="89"/>
      <c r="AM1758" s="89"/>
      <c r="AN1758" s="89"/>
      <c r="AO1758" s="89"/>
      <c r="AP1758" s="89"/>
      <c r="AQ1758" s="89"/>
      <c r="AR1758" s="89"/>
      <c r="AS1758" s="89"/>
      <c r="AT1758" s="89"/>
      <c r="AU1758" s="89"/>
      <c r="AV1758" s="89"/>
      <c r="AW1758" s="89"/>
      <c r="AX1758" s="89"/>
      <c r="AY1758" s="89"/>
      <c r="AZ1758" s="89"/>
      <c r="BA1758" s="89"/>
      <c r="BB1758" s="89"/>
      <c r="BC1758" s="89"/>
      <c r="BD1758" s="89"/>
      <c r="BE1758" s="89"/>
      <c r="BF1758" s="89"/>
      <c r="BG1758" s="89"/>
      <c r="BH1758" s="89"/>
      <c r="BI1758" s="89"/>
      <c r="BJ1758" s="89"/>
    </row>
    <row r="1759" spans="1:62" ht="12.75" x14ac:dyDescent="0.2">
      <c r="A1759" s="89"/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  <c r="L1759" s="89"/>
      <c r="M1759" s="89"/>
      <c r="N1759" s="89"/>
      <c r="O1759" s="89"/>
      <c r="P1759" s="89"/>
      <c r="Q1759" s="89"/>
      <c r="R1759" s="89"/>
      <c r="S1759" s="89"/>
      <c r="T1759" s="89"/>
      <c r="U1759" s="89"/>
      <c r="V1759" s="89"/>
      <c r="W1759" s="89"/>
      <c r="X1759" s="89"/>
      <c r="Y1759" s="89"/>
      <c r="Z1759" s="89"/>
      <c r="AA1759" s="89"/>
      <c r="AB1759" s="89"/>
      <c r="AC1759" s="89"/>
      <c r="AD1759" s="89"/>
      <c r="AE1759" s="89"/>
      <c r="AF1759" s="89"/>
      <c r="AG1759" s="89"/>
      <c r="AH1759" s="89"/>
      <c r="AI1759" s="89"/>
      <c r="AJ1759" s="89"/>
      <c r="AK1759" s="89"/>
      <c r="AL1759" s="89"/>
      <c r="AM1759" s="89"/>
      <c r="AN1759" s="89"/>
      <c r="AO1759" s="89"/>
      <c r="AP1759" s="89"/>
      <c r="AQ1759" s="89"/>
      <c r="AR1759" s="89"/>
      <c r="AS1759" s="89"/>
      <c r="AT1759" s="89"/>
      <c r="AU1759" s="89"/>
      <c r="AV1759" s="89"/>
      <c r="AW1759" s="89"/>
      <c r="AX1759" s="89"/>
      <c r="AY1759" s="89"/>
      <c r="AZ1759" s="89"/>
      <c r="BA1759" s="89"/>
      <c r="BB1759" s="89"/>
      <c r="BC1759" s="89"/>
      <c r="BD1759" s="89"/>
      <c r="BE1759" s="89"/>
      <c r="BF1759" s="89"/>
      <c r="BG1759" s="89"/>
      <c r="BH1759" s="89"/>
      <c r="BI1759" s="89"/>
      <c r="BJ1759" s="89"/>
    </row>
    <row r="1760" spans="1:62" ht="12.75" x14ac:dyDescent="0.2">
      <c r="A1760" s="89"/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  <c r="L1760" s="89"/>
      <c r="M1760" s="89"/>
      <c r="N1760" s="89"/>
      <c r="O1760" s="89"/>
      <c r="P1760" s="89"/>
      <c r="Q1760" s="89"/>
      <c r="R1760" s="89"/>
      <c r="S1760" s="89"/>
      <c r="T1760" s="89"/>
      <c r="U1760" s="89"/>
      <c r="V1760" s="89"/>
      <c r="W1760" s="89"/>
      <c r="X1760" s="89"/>
      <c r="Y1760" s="89"/>
      <c r="Z1760" s="89"/>
      <c r="AA1760" s="89"/>
      <c r="AB1760" s="89"/>
      <c r="AC1760" s="89"/>
      <c r="AD1760" s="89"/>
      <c r="AE1760" s="89"/>
      <c r="AF1760" s="89"/>
      <c r="AG1760" s="89"/>
      <c r="AH1760" s="89"/>
      <c r="AI1760" s="89"/>
      <c r="AJ1760" s="89"/>
      <c r="AK1760" s="89"/>
      <c r="AL1760" s="89"/>
      <c r="AM1760" s="89"/>
      <c r="AN1760" s="89"/>
      <c r="AO1760" s="89"/>
      <c r="AP1760" s="89"/>
      <c r="AQ1760" s="89"/>
      <c r="AR1760" s="89"/>
      <c r="AS1760" s="89"/>
      <c r="AT1760" s="89"/>
      <c r="AU1760" s="89"/>
      <c r="AV1760" s="89"/>
      <c r="AW1760" s="89"/>
      <c r="AX1760" s="89"/>
      <c r="AY1760" s="89"/>
      <c r="AZ1760" s="89"/>
      <c r="BA1760" s="89"/>
      <c r="BB1760" s="89"/>
      <c r="BC1760" s="89"/>
      <c r="BD1760" s="89"/>
      <c r="BE1760" s="89"/>
      <c r="BF1760" s="89"/>
      <c r="BG1760" s="89"/>
      <c r="BH1760" s="89"/>
      <c r="BI1760" s="89"/>
      <c r="BJ1760" s="89"/>
    </row>
    <row r="1761" spans="1:62" ht="12.75" x14ac:dyDescent="0.2">
      <c r="A1761" s="89"/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  <c r="L1761" s="89"/>
      <c r="M1761" s="89"/>
      <c r="N1761" s="89"/>
      <c r="O1761" s="89"/>
      <c r="P1761" s="89"/>
      <c r="Q1761" s="89"/>
      <c r="R1761" s="89"/>
      <c r="S1761" s="89"/>
      <c r="T1761" s="89"/>
      <c r="U1761" s="89"/>
      <c r="V1761" s="89"/>
      <c r="W1761" s="89"/>
      <c r="X1761" s="89"/>
      <c r="Y1761" s="89"/>
      <c r="Z1761" s="89"/>
      <c r="AA1761" s="89"/>
      <c r="AB1761" s="89"/>
      <c r="AC1761" s="89"/>
      <c r="AD1761" s="89"/>
      <c r="AE1761" s="89"/>
      <c r="AF1761" s="89"/>
      <c r="AG1761" s="89"/>
      <c r="AH1761" s="89"/>
      <c r="AI1761" s="89"/>
      <c r="AJ1761" s="89"/>
      <c r="AK1761" s="89"/>
      <c r="AL1761" s="89"/>
      <c r="AM1761" s="89"/>
      <c r="AN1761" s="89"/>
      <c r="AO1761" s="89"/>
      <c r="AP1761" s="89"/>
      <c r="AQ1761" s="89"/>
      <c r="AR1761" s="89"/>
      <c r="AS1761" s="89"/>
      <c r="AT1761" s="89"/>
      <c r="AU1761" s="89"/>
      <c r="AV1761" s="89"/>
      <c r="AW1761" s="89"/>
      <c r="AX1761" s="89"/>
      <c r="AY1761" s="89"/>
      <c r="AZ1761" s="89"/>
      <c r="BA1761" s="89"/>
      <c r="BB1761" s="89"/>
      <c r="BC1761" s="89"/>
      <c r="BD1761" s="89"/>
      <c r="BE1761" s="89"/>
      <c r="BF1761" s="89"/>
      <c r="BG1761" s="89"/>
      <c r="BH1761" s="89"/>
      <c r="BI1761" s="89"/>
      <c r="BJ1761" s="89"/>
    </row>
    <row r="1762" spans="1:62" ht="12.75" x14ac:dyDescent="0.2">
      <c r="A1762" s="89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  <c r="S1762" s="89"/>
      <c r="T1762" s="89"/>
      <c r="U1762" s="89"/>
      <c r="V1762" s="89"/>
      <c r="W1762" s="89"/>
      <c r="X1762" s="89"/>
      <c r="Y1762" s="89"/>
      <c r="Z1762" s="89"/>
      <c r="AA1762" s="89"/>
      <c r="AB1762" s="89"/>
      <c r="AC1762" s="89"/>
      <c r="AD1762" s="89"/>
      <c r="AE1762" s="89"/>
      <c r="AF1762" s="89"/>
      <c r="AG1762" s="89"/>
      <c r="AH1762" s="89"/>
      <c r="AI1762" s="89"/>
      <c r="AJ1762" s="89"/>
      <c r="AK1762" s="89"/>
      <c r="AL1762" s="89"/>
      <c r="AM1762" s="89"/>
      <c r="AN1762" s="89"/>
      <c r="AO1762" s="89"/>
      <c r="AP1762" s="89"/>
      <c r="AQ1762" s="89"/>
      <c r="AR1762" s="89"/>
      <c r="AS1762" s="89"/>
      <c r="AT1762" s="89"/>
      <c r="AU1762" s="89"/>
      <c r="AV1762" s="89"/>
      <c r="AW1762" s="89"/>
      <c r="AX1762" s="89"/>
      <c r="AY1762" s="89"/>
      <c r="AZ1762" s="89"/>
      <c r="BA1762" s="89"/>
      <c r="BB1762" s="89"/>
      <c r="BC1762" s="89"/>
      <c r="BD1762" s="89"/>
      <c r="BE1762" s="89"/>
      <c r="BF1762" s="89"/>
      <c r="BG1762" s="89"/>
      <c r="BH1762" s="89"/>
      <c r="BI1762" s="89"/>
      <c r="BJ1762" s="89"/>
    </row>
    <row r="1763" spans="1:62" ht="12.75" x14ac:dyDescent="0.2">
      <c r="A1763" s="89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89"/>
      <c r="O1763" s="89"/>
      <c r="P1763" s="89"/>
      <c r="Q1763" s="89"/>
      <c r="R1763" s="89"/>
      <c r="S1763" s="89"/>
      <c r="T1763" s="89"/>
      <c r="U1763" s="89"/>
      <c r="V1763" s="89"/>
      <c r="W1763" s="89"/>
      <c r="X1763" s="89"/>
      <c r="Y1763" s="89"/>
      <c r="Z1763" s="89"/>
      <c r="AA1763" s="89"/>
      <c r="AB1763" s="89"/>
      <c r="AC1763" s="89"/>
      <c r="AD1763" s="89"/>
      <c r="AE1763" s="89"/>
      <c r="AF1763" s="89"/>
      <c r="AG1763" s="89"/>
      <c r="AH1763" s="89"/>
      <c r="AI1763" s="89"/>
      <c r="AJ1763" s="89"/>
      <c r="AK1763" s="89"/>
      <c r="AL1763" s="89"/>
      <c r="AM1763" s="89"/>
      <c r="AN1763" s="89"/>
      <c r="AO1763" s="89"/>
      <c r="AP1763" s="89"/>
      <c r="AQ1763" s="89"/>
      <c r="AR1763" s="89"/>
      <c r="AS1763" s="89"/>
      <c r="AT1763" s="89"/>
      <c r="AU1763" s="89"/>
      <c r="AV1763" s="89"/>
      <c r="AW1763" s="89"/>
      <c r="AX1763" s="89"/>
      <c r="AY1763" s="89"/>
      <c r="AZ1763" s="89"/>
      <c r="BA1763" s="89"/>
      <c r="BB1763" s="89"/>
      <c r="BC1763" s="89"/>
      <c r="BD1763" s="89"/>
      <c r="BE1763" s="89"/>
      <c r="BF1763" s="89"/>
      <c r="BG1763" s="89"/>
      <c r="BH1763" s="89"/>
      <c r="BI1763" s="89"/>
      <c r="BJ1763" s="89"/>
    </row>
    <row r="1764" spans="1:62" ht="12.75" x14ac:dyDescent="0.2">
      <c r="A1764" s="89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  <c r="M1764" s="89"/>
      <c r="N1764" s="89"/>
      <c r="O1764" s="89"/>
      <c r="P1764" s="89"/>
      <c r="Q1764" s="89"/>
      <c r="R1764" s="89"/>
      <c r="S1764" s="89"/>
      <c r="T1764" s="89"/>
      <c r="U1764" s="89"/>
      <c r="V1764" s="89"/>
      <c r="W1764" s="89"/>
      <c r="X1764" s="89"/>
      <c r="Y1764" s="89"/>
      <c r="Z1764" s="89"/>
      <c r="AA1764" s="89"/>
      <c r="AB1764" s="89"/>
      <c r="AC1764" s="89"/>
      <c r="AD1764" s="89"/>
      <c r="AE1764" s="89"/>
      <c r="AF1764" s="89"/>
      <c r="AG1764" s="89"/>
      <c r="AH1764" s="89"/>
      <c r="AI1764" s="89"/>
      <c r="AJ1764" s="89"/>
      <c r="AK1764" s="89"/>
      <c r="AL1764" s="89"/>
      <c r="AM1764" s="89"/>
      <c r="AN1764" s="89"/>
      <c r="AO1764" s="89"/>
      <c r="AP1764" s="89"/>
      <c r="AQ1764" s="89"/>
      <c r="AR1764" s="89"/>
      <c r="AS1764" s="89"/>
      <c r="AT1764" s="89"/>
      <c r="AU1764" s="89"/>
      <c r="AV1764" s="89"/>
      <c r="AW1764" s="89"/>
      <c r="AX1764" s="89"/>
      <c r="AY1764" s="89"/>
      <c r="AZ1764" s="89"/>
      <c r="BA1764" s="89"/>
      <c r="BB1764" s="89"/>
      <c r="BC1764" s="89"/>
      <c r="BD1764" s="89"/>
      <c r="BE1764" s="89"/>
      <c r="BF1764" s="89"/>
      <c r="BG1764" s="89"/>
      <c r="BH1764" s="89"/>
      <c r="BI1764" s="89"/>
      <c r="BJ1764" s="89"/>
    </row>
    <row r="1765" spans="1:62" ht="12.75" x14ac:dyDescent="0.2">
      <c r="A1765" s="89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89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  <c r="AM1765" s="89"/>
      <c r="AN1765" s="89"/>
      <c r="AO1765" s="89"/>
      <c r="AP1765" s="89"/>
      <c r="AQ1765" s="89"/>
      <c r="AR1765" s="89"/>
      <c r="AS1765" s="89"/>
      <c r="AT1765" s="89"/>
      <c r="AU1765" s="89"/>
      <c r="AV1765" s="89"/>
      <c r="AW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</row>
    <row r="1766" spans="1:62" ht="12.75" x14ac:dyDescent="0.2">
      <c r="A1766" s="89"/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89"/>
      <c r="P1766" s="89"/>
      <c r="Q1766" s="89"/>
      <c r="R1766" s="89"/>
      <c r="S1766" s="89"/>
      <c r="T1766" s="89"/>
      <c r="U1766" s="89"/>
      <c r="V1766" s="89"/>
      <c r="W1766" s="89"/>
      <c r="X1766" s="89"/>
      <c r="Y1766" s="89"/>
      <c r="Z1766" s="89"/>
      <c r="AA1766" s="89"/>
      <c r="AB1766" s="89"/>
      <c r="AC1766" s="89"/>
      <c r="AD1766" s="89"/>
      <c r="AE1766" s="89"/>
      <c r="AF1766" s="89"/>
      <c r="AG1766" s="89"/>
      <c r="AH1766" s="89"/>
      <c r="AI1766" s="89"/>
      <c r="AJ1766" s="89"/>
      <c r="AK1766" s="89"/>
      <c r="AL1766" s="89"/>
      <c r="AM1766" s="89"/>
      <c r="AN1766" s="89"/>
      <c r="AO1766" s="89"/>
      <c r="AP1766" s="89"/>
      <c r="AQ1766" s="89"/>
      <c r="AR1766" s="89"/>
      <c r="AS1766" s="89"/>
      <c r="AT1766" s="89"/>
      <c r="AU1766" s="89"/>
      <c r="AV1766" s="89"/>
      <c r="AW1766" s="89"/>
      <c r="AX1766" s="89"/>
      <c r="AY1766" s="89"/>
      <c r="AZ1766" s="89"/>
      <c r="BA1766" s="89"/>
      <c r="BB1766" s="89"/>
      <c r="BC1766" s="89"/>
      <c r="BD1766" s="89"/>
      <c r="BE1766" s="89"/>
      <c r="BF1766" s="89"/>
      <c r="BG1766" s="89"/>
      <c r="BH1766" s="89"/>
      <c r="BI1766" s="89"/>
      <c r="BJ1766" s="89"/>
    </row>
    <row r="1767" spans="1:62" ht="12.75" x14ac:dyDescent="0.2">
      <c r="A1767" s="89"/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89"/>
      <c r="P1767" s="89"/>
      <c r="Q1767" s="89"/>
      <c r="R1767" s="89"/>
      <c r="S1767" s="89"/>
      <c r="T1767" s="89"/>
      <c r="U1767" s="89"/>
      <c r="V1767" s="89"/>
      <c r="W1767" s="89"/>
      <c r="X1767" s="89"/>
      <c r="Y1767" s="89"/>
      <c r="Z1767" s="89"/>
      <c r="AA1767" s="89"/>
      <c r="AB1767" s="89"/>
      <c r="AC1767" s="89"/>
      <c r="AD1767" s="89"/>
      <c r="AE1767" s="89"/>
      <c r="AF1767" s="89"/>
      <c r="AG1767" s="89"/>
      <c r="AH1767" s="89"/>
      <c r="AI1767" s="89"/>
      <c r="AJ1767" s="89"/>
      <c r="AK1767" s="89"/>
      <c r="AL1767" s="89"/>
      <c r="AM1767" s="89"/>
      <c r="AN1767" s="89"/>
      <c r="AO1767" s="89"/>
      <c r="AP1767" s="89"/>
      <c r="AQ1767" s="89"/>
      <c r="AR1767" s="89"/>
      <c r="AS1767" s="89"/>
      <c r="AT1767" s="89"/>
      <c r="AU1767" s="89"/>
      <c r="AV1767" s="89"/>
      <c r="AW1767" s="89"/>
      <c r="AX1767" s="89"/>
      <c r="AY1767" s="89"/>
      <c r="AZ1767" s="89"/>
      <c r="BA1767" s="89"/>
      <c r="BB1767" s="89"/>
      <c r="BC1767" s="89"/>
      <c r="BD1767" s="89"/>
      <c r="BE1767" s="89"/>
      <c r="BF1767" s="89"/>
      <c r="BG1767" s="89"/>
      <c r="BH1767" s="89"/>
      <c r="BI1767" s="89"/>
      <c r="BJ1767" s="89"/>
    </row>
    <row r="1768" spans="1:62" ht="12.75" x14ac:dyDescent="0.2">
      <c r="A1768" s="89"/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  <c r="S1768" s="89"/>
      <c r="T1768" s="89"/>
      <c r="U1768" s="89"/>
      <c r="V1768" s="89"/>
      <c r="W1768" s="89"/>
      <c r="X1768" s="89"/>
      <c r="Y1768" s="89"/>
      <c r="Z1768" s="89"/>
      <c r="AA1768" s="89"/>
      <c r="AB1768" s="89"/>
      <c r="AC1768" s="89"/>
      <c r="AD1768" s="89"/>
      <c r="AE1768" s="89"/>
      <c r="AF1768" s="89"/>
      <c r="AG1768" s="89"/>
      <c r="AH1768" s="89"/>
      <c r="AI1768" s="89"/>
      <c r="AJ1768" s="89"/>
      <c r="AK1768" s="89"/>
      <c r="AL1768" s="89"/>
      <c r="AM1768" s="89"/>
      <c r="AN1768" s="89"/>
      <c r="AO1768" s="89"/>
      <c r="AP1768" s="89"/>
      <c r="AQ1768" s="89"/>
      <c r="AR1768" s="89"/>
      <c r="AS1768" s="89"/>
      <c r="AT1768" s="89"/>
      <c r="AU1768" s="89"/>
      <c r="AV1768" s="89"/>
      <c r="AW1768" s="89"/>
      <c r="AX1768" s="89"/>
      <c r="AY1768" s="89"/>
      <c r="AZ1768" s="89"/>
      <c r="BA1768" s="89"/>
      <c r="BB1768" s="89"/>
      <c r="BC1768" s="89"/>
      <c r="BD1768" s="89"/>
      <c r="BE1768" s="89"/>
      <c r="BF1768" s="89"/>
      <c r="BG1768" s="89"/>
      <c r="BH1768" s="89"/>
      <c r="BI1768" s="89"/>
      <c r="BJ1768" s="89"/>
    </row>
    <row r="1769" spans="1:62" ht="12.75" x14ac:dyDescent="0.2">
      <c r="A1769" s="89"/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89"/>
      <c r="P1769" s="89"/>
      <c r="Q1769" s="89"/>
      <c r="R1769" s="89"/>
      <c r="S1769" s="89"/>
      <c r="T1769" s="89"/>
      <c r="U1769" s="89"/>
      <c r="V1769" s="89"/>
      <c r="W1769" s="89"/>
      <c r="X1769" s="89"/>
      <c r="Y1769" s="89"/>
      <c r="Z1769" s="89"/>
      <c r="AA1769" s="89"/>
      <c r="AB1769" s="89"/>
      <c r="AC1769" s="89"/>
      <c r="AD1769" s="89"/>
      <c r="AE1769" s="89"/>
      <c r="AF1769" s="89"/>
      <c r="AG1769" s="89"/>
      <c r="AH1769" s="89"/>
      <c r="AI1769" s="89"/>
      <c r="AJ1769" s="89"/>
      <c r="AK1769" s="89"/>
      <c r="AL1769" s="89"/>
      <c r="AM1769" s="89"/>
      <c r="AN1769" s="89"/>
      <c r="AO1769" s="89"/>
      <c r="AP1769" s="89"/>
      <c r="AQ1769" s="89"/>
      <c r="AR1769" s="89"/>
      <c r="AS1769" s="89"/>
      <c r="AT1769" s="89"/>
      <c r="AU1769" s="89"/>
      <c r="AV1769" s="89"/>
      <c r="AW1769" s="89"/>
      <c r="AX1769" s="89"/>
      <c r="AY1769" s="89"/>
      <c r="AZ1769" s="89"/>
      <c r="BA1769" s="89"/>
      <c r="BB1769" s="89"/>
      <c r="BC1769" s="89"/>
      <c r="BD1769" s="89"/>
      <c r="BE1769" s="89"/>
      <c r="BF1769" s="89"/>
      <c r="BG1769" s="89"/>
      <c r="BH1769" s="89"/>
      <c r="BI1769" s="89"/>
      <c r="BJ1769" s="89"/>
    </row>
    <row r="1770" spans="1:62" ht="12.75" x14ac:dyDescent="0.2">
      <c r="A1770" s="89"/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89"/>
      <c r="P1770" s="89"/>
      <c r="Q1770" s="89"/>
      <c r="R1770" s="89"/>
      <c r="S1770" s="89"/>
      <c r="T1770" s="89"/>
      <c r="U1770" s="89"/>
      <c r="V1770" s="89"/>
      <c r="W1770" s="89"/>
      <c r="X1770" s="89"/>
      <c r="Y1770" s="89"/>
      <c r="Z1770" s="89"/>
      <c r="AA1770" s="89"/>
      <c r="AB1770" s="89"/>
      <c r="AC1770" s="89"/>
      <c r="AD1770" s="89"/>
      <c r="AE1770" s="89"/>
      <c r="AF1770" s="89"/>
      <c r="AG1770" s="89"/>
      <c r="AH1770" s="89"/>
      <c r="AI1770" s="89"/>
      <c r="AJ1770" s="89"/>
      <c r="AK1770" s="89"/>
      <c r="AL1770" s="89"/>
      <c r="AM1770" s="89"/>
      <c r="AN1770" s="89"/>
      <c r="AO1770" s="89"/>
      <c r="AP1770" s="89"/>
      <c r="AQ1770" s="89"/>
      <c r="AR1770" s="89"/>
      <c r="AS1770" s="89"/>
      <c r="AT1770" s="89"/>
      <c r="AU1770" s="89"/>
      <c r="AV1770" s="89"/>
      <c r="AW1770" s="89"/>
      <c r="AX1770" s="89"/>
      <c r="AY1770" s="89"/>
      <c r="AZ1770" s="89"/>
      <c r="BA1770" s="89"/>
      <c r="BB1770" s="89"/>
      <c r="BC1770" s="89"/>
      <c r="BD1770" s="89"/>
      <c r="BE1770" s="89"/>
      <c r="BF1770" s="89"/>
      <c r="BG1770" s="89"/>
      <c r="BH1770" s="89"/>
      <c r="BI1770" s="89"/>
      <c r="BJ1770" s="89"/>
    </row>
    <row r="1771" spans="1:62" ht="12.75" x14ac:dyDescent="0.2">
      <c r="A1771" s="89"/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  <c r="S1771" s="89"/>
      <c r="T1771" s="89"/>
      <c r="U1771" s="89"/>
      <c r="V1771" s="89"/>
      <c r="W1771" s="89"/>
      <c r="X1771" s="89"/>
      <c r="Y1771" s="89"/>
      <c r="Z1771" s="89"/>
      <c r="AA1771" s="89"/>
      <c r="AB1771" s="89"/>
      <c r="AC1771" s="89"/>
      <c r="AD1771" s="89"/>
      <c r="AE1771" s="89"/>
      <c r="AF1771" s="89"/>
      <c r="AG1771" s="89"/>
      <c r="AH1771" s="89"/>
      <c r="AI1771" s="89"/>
      <c r="AJ1771" s="89"/>
      <c r="AK1771" s="89"/>
      <c r="AL1771" s="89"/>
      <c r="AM1771" s="89"/>
      <c r="AN1771" s="89"/>
      <c r="AO1771" s="89"/>
      <c r="AP1771" s="89"/>
      <c r="AQ1771" s="89"/>
      <c r="AR1771" s="89"/>
      <c r="AS1771" s="89"/>
      <c r="AT1771" s="89"/>
      <c r="AU1771" s="89"/>
      <c r="AV1771" s="89"/>
      <c r="AW1771" s="89"/>
      <c r="AX1771" s="89"/>
      <c r="AY1771" s="89"/>
      <c r="AZ1771" s="89"/>
      <c r="BA1771" s="89"/>
      <c r="BB1771" s="89"/>
      <c r="BC1771" s="89"/>
      <c r="BD1771" s="89"/>
      <c r="BE1771" s="89"/>
      <c r="BF1771" s="89"/>
      <c r="BG1771" s="89"/>
      <c r="BH1771" s="89"/>
      <c r="BI1771" s="89"/>
      <c r="BJ1771" s="89"/>
    </row>
    <row r="1772" spans="1:62" ht="12.75" x14ac:dyDescent="0.2">
      <c r="A1772" s="89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89"/>
      <c r="P1772" s="89"/>
      <c r="Q1772" s="89"/>
      <c r="R1772" s="89"/>
      <c r="S1772" s="89"/>
      <c r="T1772" s="89"/>
      <c r="U1772" s="89"/>
      <c r="V1772" s="89"/>
      <c r="W1772" s="89"/>
      <c r="X1772" s="89"/>
      <c r="Y1772" s="89"/>
      <c r="Z1772" s="89"/>
      <c r="AA1772" s="89"/>
      <c r="AB1772" s="89"/>
      <c r="AC1772" s="89"/>
      <c r="AD1772" s="89"/>
      <c r="AE1772" s="89"/>
      <c r="AF1772" s="89"/>
      <c r="AG1772" s="89"/>
      <c r="AH1772" s="89"/>
      <c r="AI1772" s="89"/>
      <c r="AJ1772" s="89"/>
      <c r="AK1772" s="89"/>
      <c r="AL1772" s="89"/>
      <c r="AM1772" s="89"/>
      <c r="AN1772" s="89"/>
      <c r="AO1772" s="89"/>
      <c r="AP1772" s="89"/>
      <c r="AQ1772" s="89"/>
      <c r="AR1772" s="89"/>
      <c r="AS1772" s="89"/>
      <c r="AT1772" s="89"/>
      <c r="AU1772" s="89"/>
      <c r="AV1772" s="89"/>
      <c r="AW1772" s="89"/>
      <c r="AX1772" s="89"/>
      <c r="AY1772" s="89"/>
      <c r="AZ1772" s="89"/>
      <c r="BA1772" s="89"/>
      <c r="BB1772" s="89"/>
      <c r="BC1772" s="89"/>
      <c r="BD1772" s="89"/>
      <c r="BE1772" s="89"/>
      <c r="BF1772" s="89"/>
      <c r="BG1772" s="89"/>
      <c r="BH1772" s="89"/>
      <c r="BI1772" s="89"/>
      <c r="BJ1772" s="89"/>
    </row>
    <row r="1773" spans="1:62" ht="12.75" x14ac:dyDescent="0.2">
      <c r="A1773" s="89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89"/>
      <c r="P1773" s="89"/>
      <c r="Q1773" s="89"/>
      <c r="R1773" s="89"/>
      <c r="S1773" s="89"/>
      <c r="T1773" s="89"/>
      <c r="U1773" s="89"/>
      <c r="V1773" s="89"/>
      <c r="W1773" s="89"/>
      <c r="X1773" s="89"/>
      <c r="Y1773" s="89"/>
      <c r="Z1773" s="89"/>
      <c r="AA1773" s="89"/>
      <c r="AB1773" s="89"/>
      <c r="AC1773" s="89"/>
      <c r="AD1773" s="89"/>
      <c r="AE1773" s="89"/>
      <c r="AF1773" s="89"/>
      <c r="AG1773" s="89"/>
      <c r="AH1773" s="89"/>
      <c r="AI1773" s="89"/>
      <c r="AJ1773" s="89"/>
      <c r="AK1773" s="89"/>
      <c r="AL1773" s="89"/>
      <c r="AM1773" s="89"/>
      <c r="AN1773" s="89"/>
      <c r="AO1773" s="89"/>
      <c r="AP1773" s="89"/>
      <c r="AQ1773" s="89"/>
      <c r="AR1773" s="89"/>
      <c r="AS1773" s="89"/>
      <c r="AT1773" s="89"/>
      <c r="AU1773" s="89"/>
      <c r="AV1773" s="89"/>
      <c r="AW1773" s="89"/>
      <c r="AX1773" s="89"/>
      <c r="AY1773" s="89"/>
      <c r="AZ1773" s="89"/>
      <c r="BA1773" s="89"/>
      <c r="BB1773" s="89"/>
      <c r="BC1773" s="89"/>
      <c r="BD1773" s="89"/>
      <c r="BE1773" s="89"/>
      <c r="BF1773" s="89"/>
      <c r="BG1773" s="89"/>
      <c r="BH1773" s="89"/>
      <c r="BI1773" s="89"/>
      <c r="BJ1773" s="89"/>
    </row>
    <row r="1774" spans="1:62" ht="12.75" x14ac:dyDescent="0.2">
      <c r="A1774" s="89"/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  <c r="S1774" s="89"/>
      <c r="T1774" s="89"/>
      <c r="U1774" s="89"/>
      <c r="V1774" s="89"/>
      <c r="W1774" s="89"/>
      <c r="X1774" s="89"/>
      <c r="Y1774" s="89"/>
      <c r="Z1774" s="89"/>
      <c r="AA1774" s="89"/>
      <c r="AB1774" s="89"/>
      <c r="AC1774" s="89"/>
      <c r="AD1774" s="89"/>
      <c r="AE1774" s="89"/>
      <c r="AF1774" s="89"/>
      <c r="AG1774" s="89"/>
      <c r="AH1774" s="89"/>
      <c r="AI1774" s="89"/>
      <c r="AJ1774" s="89"/>
      <c r="AK1774" s="89"/>
      <c r="AL1774" s="89"/>
      <c r="AM1774" s="89"/>
      <c r="AN1774" s="89"/>
      <c r="AO1774" s="89"/>
      <c r="AP1774" s="89"/>
      <c r="AQ1774" s="89"/>
      <c r="AR1774" s="89"/>
      <c r="AS1774" s="89"/>
      <c r="AT1774" s="89"/>
      <c r="AU1774" s="89"/>
      <c r="AV1774" s="89"/>
      <c r="AW1774" s="89"/>
      <c r="AX1774" s="89"/>
      <c r="AY1774" s="89"/>
      <c r="AZ1774" s="89"/>
      <c r="BA1774" s="89"/>
      <c r="BB1774" s="89"/>
      <c r="BC1774" s="89"/>
      <c r="BD1774" s="89"/>
      <c r="BE1774" s="89"/>
      <c r="BF1774" s="89"/>
      <c r="BG1774" s="89"/>
      <c r="BH1774" s="89"/>
      <c r="BI1774" s="89"/>
      <c r="BJ1774" s="89"/>
    </row>
    <row r="1775" spans="1:62" ht="12.75" x14ac:dyDescent="0.2">
      <c r="A1775" s="89"/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  <c r="S1775" s="89"/>
      <c r="T1775" s="89"/>
      <c r="U1775" s="89"/>
      <c r="V1775" s="89"/>
      <c r="W1775" s="89"/>
      <c r="X1775" s="89"/>
      <c r="Y1775" s="89"/>
      <c r="Z1775" s="89"/>
      <c r="AA1775" s="89"/>
      <c r="AB1775" s="89"/>
      <c r="AC1775" s="89"/>
      <c r="AD1775" s="89"/>
      <c r="AE1775" s="89"/>
      <c r="AF1775" s="89"/>
      <c r="AG1775" s="89"/>
      <c r="AH1775" s="89"/>
      <c r="AI1775" s="89"/>
      <c r="AJ1775" s="89"/>
      <c r="AK1775" s="89"/>
      <c r="AL1775" s="89"/>
      <c r="AM1775" s="89"/>
      <c r="AN1775" s="89"/>
      <c r="AO1775" s="89"/>
      <c r="AP1775" s="89"/>
      <c r="AQ1775" s="89"/>
      <c r="AR1775" s="89"/>
      <c r="AS1775" s="89"/>
      <c r="AT1775" s="89"/>
      <c r="AU1775" s="89"/>
      <c r="AV1775" s="89"/>
      <c r="AW1775" s="89"/>
      <c r="AX1775" s="89"/>
      <c r="AY1775" s="89"/>
      <c r="AZ1775" s="89"/>
      <c r="BA1775" s="89"/>
      <c r="BB1775" s="89"/>
      <c r="BC1775" s="89"/>
      <c r="BD1775" s="89"/>
      <c r="BE1775" s="89"/>
      <c r="BF1775" s="89"/>
      <c r="BG1775" s="89"/>
      <c r="BH1775" s="89"/>
      <c r="BI1775" s="89"/>
      <c r="BJ1775" s="89"/>
    </row>
    <row r="1776" spans="1:62" ht="12.75" x14ac:dyDescent="0.2">
      <c r="A1776" s="89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  <c r="M1776" s="89"/>
      <c r="N1776" s="89"/>
      <c r="O1776" s="89"/>
      <c r="P1776" s="89"/>
      <c r="Q1776" s="89"/>
      <c r="R1776" s="89"/>
      <c r="S1776" s="89"/>
      <c r="T1776" s="89"/>
      <c r="U1776" s="89"/>
      <c r="V1776" s="89"/>
      <c r="W1776" s="89"/>
      <c r="X1776" s="89"/>
      <c r="Y1776" s="89"/>
      <c r="Z1776" s="89"/>
      <c r="AA1776" s="89"/>
      <c r="AB1776" s="89"/>
      <c r="AC1776" s="89"/>
      <c r="AD1776" s="89"/>
      <c r="AE1776" s="89"/>
      <c r="AF1776" s="89"/>
      <c r="AG1776" s="89"/>
      <c r="AH1776" s="89"/>
      <c r="AI1776" s="89"/>
      <c r="AJ1776" s="89"/>
      <c r="AK1776" s="89"/>
      <c r="AL1776" s="89"/>
      <c r="AM1776" s="89"/>
      <c r="AN1776" s="89"/>
      <c r="AO1776" s="89"/>
      <c r="AP1776" s="89"/>
      <c r="AQ1776" s="89"/>
      <c r="AR1776" s="89"/>
      <c r="AS1776" s="89"/>
      <c r="AT1776" s="89"/>
      <c r="AU1776" s="89"/>
      <c r="AV1776" s="89"/>
      <c r="AW1776" s="89"/>
      <c r="AX1776" s="89"/>
      <c r="AY1776" s="89"/>
      <c r="AZ1776" s="89"/>
      <c r="BA1776" s="89"/>
      <c r="BB1776" s="89"/>
      <c r="BC1776" s="89"/>
      <c r="BD1776" s="89"/>
      <c r="BE1776" s="89"/>
      <c r="BF1776" s="89"/>
      <c r="BG1776" s="89"/>
      <c r="BH1776" s="89"/>
      <c r="BI1776" s="89"/>
      <c r="BJ1776" s="89"/>
    </row>
    <row r="1777" spans="1:62" ht="12.75" x14ac:dyDescent="0.2">
      <c r="A1777" s="89"/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N1777" s="89"/>
      <c r="O1777" s="89"/>
      <c r="P1777" s="89"/>
      <c r="Q1777" s="89"/>
      <c r="R1777" s="89"/>
      <c r="S1777" s="89"/>
      <c r="T1777" s="89"/>
      <c r="U1777" s="89"/>
      <c r="V1777" s="89"/>
      <c r="W1777" s="89"/>
      <c r="X1777" s="89"/>
      <c r="Y1777" s="89"/>
      <c r="Z1777" s="89"/>
      <c r="AA1777" s="89"/>
      <c r="AB1777" s="89"/>
      <c r="AC1777" s="89"/>
      <c r="AD1777" s="89"/>
      <c r="AE1777" s="89"/>
      <c r="AF1777" s="89"/>
      <c r="AG1777" s="89"/>
      <c r="AH1777" s="89"/>
      <c r="AI1777" s="89"/>
      <c r="AJ1777" s="89"/>
      <c r="AK1777" s="89"/>
      <c r="AL1777" s="89"/>
      <c r="AM1777" s="89"/>
      <c r="AN1777" s="89"/>
      <c r="AO1777" s="89"/>
      <c r="AP1777" s="89"/>
      <c r="AQ1777" s="89"/>
      <c r="AR1777" s="89"/>
      <c r="AS1777" s="89"/>
      <c r="AT1777" s="89"/>
      <c r="AU1777" s="89"/>
      <c r="AV1777" s="89"/>
      <c r="AW1777" s="89"/>
      <c r="AX1777" s="89"/>
      <c r="AY1777" s="89"/>
      <c r="AZ1777" s="89"/>
      <c r="BA1777" s="89"/>
      <c r="BB1777" s="89"/>
      <c r="BC1777" s="89"/>
      <c r="BD1777" s="89"/>
      <c r="BE1777" s="89"/>
      <c r="BF1777" s="89"/>
      <c r="BG1777" s="89"/>
      <c r="BH1777" s="89"/>
      <c r="BI1777" s="89"/>
      <c r="BJ1777" s="89"/>
    </row>
    <row r="1778" spans="1:62" ht="12.75" x14ac:dyDescent="0.2">
      <c r="A1778" s="89"/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  <c r="S1778" s="89"/>
      <c r="T1778" s="89"/>
      <c r="U1778" s="89"/>
      <c r="V1778" s="89"/>
      <c r="W1778" s="89"/>
      <c r="X1778" s="89"/>
      <c r="Y1778" s="89"/>
      <c r="Z1778" s="89"/>
      <c r="AA1778" s="89"/>
      <c r="AB1778" s="89"/>
      <c r="AC1778" s="89"/>
      <c r="AD1778" s="89"/>
      <c r="AE1778" s="89"/>
      <c r="AF1778" s="89"/>
      <c r="AG1778" s="89"/>
      <c r="AH1778" s="89"/>
      <c r="AI1778" s="89"/>
      <c r="AJ1778" s="89"/>
      <c r="AK1778" s="89"/>
      <c r="AL1778" s="89"/>
      <c r="AM1778" s="89"/>
      <c r="AN1778" s="89"/>
      <c r="AO1778" s="89"/>
      <c r="AP1778" s="89"/>
      <c r="AQ1778" s="89"/>
      <c r="AR1778" s="89"/>
      <c r="AS1778" s="89"/>
      <c r="AT1778" s="89"/>
      <c r="AU1778" s="89"/>
      <c r="AV1778" s="89"/>
      <c r="AW1778" s="89"/>
      <c r="AX1778" s="89"/>
      <c r="AY1778" s="89"/>
      <c r="AZ1778" s="89"/>
      <c r="BA1778" s="89"/>
      <c r="BB1778" s="89"/>
      <c r="BC1778" s="89"/>
      <c r="BD1778" s="89"/>
      <c r="BE1778" s="89"/>
      <c r="BF1778" s="89"/>
      <c r="BG1778" s="89"/>
      <c r="BH1778" s="89"/>
      <c r="BI1778" s="89"/>
      <c r="BJ1778" s="89"/>
    </row>
    <row r="1779" spans="1:62" ht="12.75" x14ac:dyDescent="0.2">
      <c r="A1779" s="89"/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89"/>
      <c r="O1779" s="89"/>
      <c r="P1779" s="89"/>
      <c r="Q1779" s="89"/>
      <c r="R1779" s="89"/>
      <c r="S1779" s="89"/>
      <c r="T1779" s="89"/>
      <c r="U1779" s="89"/>
      <c r="V1779" s="89"/>
      <c r="W1779" s="89"/>
      <c r="X1779" s="89"/>
      <c r="Y1779" s="89"/>
      <c r="Z1779" s="89"/>
      <c r="AA1779" s="89"/>
      <c r="AB1779" s="89"/>
      <c r="AC1779" s="89"/>
      <c r="AD1779" s="89"/>
      <c r="AE1779" s="89"/>
      <c r="AF1779" s="89"/>
      <c r="AG1779" s="89"/>
      <c r="AH1779" s="89"/>
      <c r="AI1779" s="89"/>
      <c r="AJ1779" s="89"/>
      <c r="AK1779" s="89"/>
      <c r="AL1779" s="89"/>
      <c r="AM1779" s="89"/>
      <c r="AN1779" s="89"/>
      <c r="AO1779" s="89"/>
      <c r="AP1779" s="89"/>
      <c r="AQ1779" s="89"/>
      <c r="AR1779" s="89"/>
      <c r="AS1779" s="89"/>
      <c r="AT1779" s="89"/>
      <c r="AU1779" s="89"/>
      <c r="AV1779" s="89"/>
      <c r="AW1779" s="89"/>
      <c r="AX1779" s="89"/>
      <c r="AY1779" s="89"/>
      <c r="AZ1779" s="89"/>
      <c r="BA1779" s="89"/>
      <c r="BB1779" s="89"/>
      <c r="BC1779" s="89"/>
      <c r="BD1779" s="89"/>
      <c r="BE1779" s="89"/>
      <c r="BF1779" s="89"/>
      <c r="BG1779" s="89"/>
      <c r="BH1779" s="89"/>
      <c r="BI1779" s="89"/>
      <c r="BJ1779" s="89"/>
    </row>
    <row r="1780" spans="1:62" ht="12.75" x14ac:dyDescent="0.2">
      <c r="A1780" s="89"/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89"/>
      <c r="O1780" s="89"/>
      <c r="P1780" s="89"/>
      <c r="Q1780" s="89"/>
      <c r="R1780" s="89"/>
      <c r="S1780" s="89"/>
      <c r="T1780" s="89"/>
      <c r="U1780" s="89"/>
      <c r="V1780" s="89"/>
      <c r="W1780" s="89"/>
      <c r="X1780" s="89"/>
      <c r="Y1780" s="89"/>
      <c r="Z1780" s="89"/>
      <c r="AA1780" s="89"/>
      <c r="AB1780" s="89"/>
      <c r="AC1780" s="89"/>
      <c r="AD1780" s="89"/>
      <c r="AE1780" s="89"/>
      <c r="AF1780" s="89"/>
      <c r="AG1780" s="89"/>
      <c r="AH1780" s="89"/>
      <c r="AI1780" s="89"/>
      <c r="AJ1780" s="89"/>
      <c r="AK1780" s="89"/>
      <c r="AL1780" s="89"/>
      <c r="AM1780" s="89"/>
      <c r="AN1780" s="89"/>
      <c r="AO1780" s="89"/>
      <c r="AP1780" s="89"/>
      <c r="AQ1780" s="89"/>
      <c r="AR1780" s="89"/>
      <c r="AS1780" s="89"/>
      <c r="AT1780" s="89"/>
      <c r="AU1780" s="89"/>
      <c r="AV1780" s="89"/>
      <c r="AW1780" s="89"/>
      <c r="AX1780" s="89"/>
      <c r="AY1780" s="89"/>
      <c r="AZ1780" s="89"/>
      <c r="BA1780" s="89"/>
      <c r="BB1780" s="89"/>
      <c r="BC1780" s="89"/>
      <c r="BD1780" s="89"/>
      <c r="BE1780" s="89"/>
      <c r="BF1780" s="89"/>
      <c r="BG1780" s="89"/>
      <c r="BH1780" s="89"/>
      <c r="BI1780" s="89"/>
      <c r="BJ1780" s="89"/>
    </row>
    <row r="1781" spans="1:62" ht="12.75" x14ac:dyDescent="0.2">
      <c r="A1781" s="89"/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  <c r="S1781" s="89"/>
      <c r="T1781" s="89"/>
      <c r="U1781" s="89"/>
      <c r="V1781" s="89"/>
      <c r="W1781" s="89"/>
      <c r="X1781" s="89"/>
      <c r="Y1781" s="89"/>
      <c r="Z1781" s="89"/>
      <c r="AA1781" s="89"/>
      <c r="AB1781" s="89"/>
      <c r="AC1781" s="89"/>
      <c r="AD1781" s="89"/>
      <c r="AE1781" s="89"/>
      <c r="AF1781" s="89"/>
      <c r="AG1781" s="89"/>
      <c r="AH1781" s="89"/>
      <c r="AI1781" s="89"/>
      <c r="AJ1781" s="89"/>
      <c r="AK1781" s="89"/>
      <c r="AL1781" s="89"/>
      <c r="AM1781" s="89"/>
      <c r="AN1781" s="89"/>
      <c r="AO1781" s="89"/>
      <c r="AP1781" s="89"/>
      <c r="AQ1781" s="89"/>
      <c r="AR1781" s="89"/>
      <c r="AS1781" s="89"/>
      <c r="AT1781" s="89"/>
      <c r="AU1781" s="89"/>
      <c r="AV1781" s="89"/>
      <c r="AW1781" s="89"/>
      <c r="AX1781" s="89"/>
      <c r="AY1781" s="89"/>
      <c r="AZ1781" s="89"/>
      <c r="BA1781" s="89"/>
      <c r="BB1781" s="89"/>
      <c r="BC1781" s="89"/>
      <c r="BD1781" s="89"/>
      <c r="BE1781" s="89"/>
      <c r="BF1781" s="89"/>
      <c r="BG1781" s="89"/>
      <c r="BH1781" s="89"/>
      <c r="BI1781" s="89"/>
      <c r="BJ1781" s="89"/>
    </row>
    <row r="1782" spans="1:62" ht="12.75" x14ac:dyDescent="0.2">
      <c r="A1782" s="89"/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  <c r="L1782" s="89"/>
      <c r="M1782" s="89"/>
      <c r="N1782" s="89"/>
      <c r="O1782" s="89"/>
      <c r="P1782" s="89"/>
      <c r="Q1782" s="89"/>
      <c r="R1782" s="89"/>
      <c r="S1782" s="89"/>
      <c r="T1782" s="89"/>
      <c r="U1782" s="89"/>
      <c r="V1782" s="89"/>
      <c r="W1782" s="89"/>
      <c r="X1782" s="89"/>
      <c r="Y1782" s="89"/>
      <c r="Z1782" s="89"/>
      <c r="AA1782" s="89"/>
      <c r="AB1782" s="89"/>
      <c r="AC1782" s="89"/>
      <c r="AD1782" s="89"/>
      <c r="AE1782" s="89"/>
      <c r="AF1782" s="89"/>
      <c r="AG1782" s="89"/>
      <c r="AH1782" s="89"/>
      <c r="AI1782" s="89"/>
      <c r="AJ1782" s="89"/>
      <c r="AK1782" s="89"/>
      <c r="AL1782" s="89"/>
      <c r="AM1782" s="89"/>
      <c r="AN1782" s="89"/>
      <c r="AO1782" s="89"/>
      <c r="AP1782" s="89"/>
      <c r="AQ1782" s="89"/>
      <c r="AR1782" s="89"/>
      <c r="AS1782" s="89"/>
      <c r="AT1782" s="89"/>
      <c r="AU1782" s="89"/>
      <c r="AV1782" s="89"/>
      <c r="AW1782" s="89"/>
      <c r="AX1782" s="89"/>
      <c r="AY1782" s="89"/>
      <c r="AZ1782" s="89"/>
      <c r="BA1782" s="89"/>
      <c r="BB1782" s="89"/>
      <c r="BC1782" s="89"/>
      <c r="BD1782" s="89"/>
      <c r="BE1782" s="89"/>
      <c r="BF1782" s="89"/>
      <c r="BG1782" s="89"/>
      <c r="BH1782" s="89"/>
      <c r="BI1782" s="89"/>
      <c r="BJ1782" s="89"/>
    </row>
    <row r="1783" spans="1:62" ht="12.75" x14ac:dyDescent="0.2">
      <c r="A1783" s="89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89"/>
      <c r="O1783" s="89"/>
      <c r="P1783" s="89"/>
      <c r="Q1783" s="89"/>
      <c r="R1783" s="89"/>
      <c r="S1783" s="89"/>
      <c r="T1783" s="89"/>
      <c r="U1783" s="89"/>
      <c r="V1783" s="89"/>
      <c r="W1783" s="89"/>
      <c r="X1783" s="89"/>
      <c r="Y1783" s="89"/>
      <c r="Z1783" s="89"/>
      <c r="AA1783" s="89"/>
      <c r="AB1783" s="89"/>
      <c r="AC1783" s="89"/>
      <c r="AD1783" s="89"/>
      <c r="AE1783" s="89"/>
      <c r="AF1783" s="89"/>
      <c r="AG1783" s="89"/>
      <c r="AH1783" s="89"/>
      <c r="AI1783" s="89"/>
      <c r="AJ1783" s="89"/>
      <c r="AK1783" s="89"/>
      <c r="AL1783" s="89"/>
      <c r="AM1783" s="89"/>
      <c r="AN1783" s="89"/>
      <c r="AO1783" s="89"/>
      <c r="AP1783" s="89"/>
      <c r="AQ1783" s="89"/>
      <c r="AR1783" s="89"/>
      <c r="AS1783" s="89"/>
      <c r="AT1783" s="89"/>
      <c r="AU1783" s="89"/>
      <c r="AV1783" s="89"/>
      <c r="AW1783" s="89"/>
      <c r="AX1783" s="89"/>
      <c r="AY1783" s="89"/>
      <c r="AZ1783" s="89"/>
      <c r="BA1783" s="89"/>
      <c r="BB1783" s="89"/>
      <c r="BC1783" s="89"/>
      <c r="BD1783" s="89"/>
      <c r="BE1783" s="89"/>
      <c r="BF1783" s="89"/>
      <c r="BG1783" s="89"/>
      <c r="BH1783" s="89"/>
      <c r="BI1783" s="89"/>
      <c r="BJ1783" s="89"/>
    </row>
    <row r="1784" spans="1:62" ht="12.75" x14ac:dyDescent="0.2">
      <c r="A1784" s="89"/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  <c r="S1784" s="89"/>
      <c r="T1784" s="89"/>
      <c r="U1784" s="89"/>
      <c r="V1784" s="89"/>
      <c r="W1784" s="89"/>
      <c r="X1784" s="89"/>
      <c r="Y1784" s="89"/>
      <c r="Z1784" s="89"/>
      <c r="AA1784" s="89"/>
      <c r="AB1784" s="89"/>
      <c r="AC1784" s="89"/>
      <c r="AD1784" s="89"/>
      <c r="AE1784" s="89"/>
      <c r="AF1784" s="89"/>
      <c r="AG1784" s="89"/>
      <c r="AH1784" s="89"/>
      <c r="AI1784" s="89"/>
      <c r="AJ1784" s="89"/>
      <c r="AK1784" s="89"/>
      <c r="AL1784" s="89"/>
      <c r="AM1784" s="89"/>
      <c r="AN1784" s="89"/>
      <c r="AO1784" s="89"/>
      <c r="AP1784" s="89"/>
      <c r="AQ1784" s="89"/>
      <c r="AR1784" s="89"/>
      <c r="AS1784" s="89"/>
      <c r="AT1784" s="89"/>
      <c r="AU1784" s="89"/>
      <c r="AV1784" s="89"/>
      <c r="AW1784" s="89"/>
      <c r="AX1784" s="89"/>
      <c r="AY1784" s="89"/>
      <c r="AZ1784" s="89"/>
      <c r="BA1784" s="89"/>
      <c r="BB1784" s="89"/>
      <c r="BC1784" s="89"/>
      <c r="BD1784" s="89"/>
      <c r="BE1784" s="89"/>
      <c r="BF1784" s="89"/>
      <c r="BG1784" s="89"/>
      <c r="BH1784" s="89"/>
      <c r="BI1784" s="89"/>
      <c r="BJ1784" s="89"/>
    </row>
    <row r="1785" spans="1:62" ht="12.75" x14ac:dyDescent="0.2">
      <c r="A1785" s="89"/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  <c r="L1785" s="89"/>
      <c r="M1785" s="89"/>
      <c r="N1785" s="89"/>
      <c r="O1785" s="89"/>
      <c r="P1785" s="89"/>
      <c r="Q1785" s="89"/>
      <c r="R1785" s="89"/>
      <c r="S1785" s="89"/>
      <c r="T1785" s="89"/>
      <c r="U1785" s="89"/>
      <c r="V1785" s="89"/>
      <c r="W1785" s="89"/>
      <c r="X1785" s="89"/>
      <c r="Y1785" s="89"/>
      <c r="Z1785" s="89"/>
      <c r="AA1785" s="89"/>
      <c r="AB1785" s="89"/>
      <c r="AC1785" s="89"/>
      <c r="AD1785" s="89"/>
      <c r="AE1785" s="89"/>
      <c r="AF1785" s="89"/>
      <c r="AG1785" s="89"/>
      <c r="AH1785" s="89"/>
      <c r="AI1785" s="89"/>
      <c r="AJ1785" s="89"/>
      <c r="AK1785" s="89"/>
      <c r="AL1785" s="89"/>
      <c r="AM1785" s="89"/>
      <c r="AN1785" s="89"/>
      <c r="AO1785" s="89"/>
      <c r="AP1785" s="89"/>
      <c r="AQ1785" s="89"/>
      <c r="AR1785" s="89"/>
      <c r="AS1785" s="89"/>
      <c r="AT1785" s="89"/>
      <c r="AU1785" s="89"/>
      <c r="AV1785" s="89"/>
      <c r="AW1785" s="89"/>
      <c r="AX1785" s="89"/>
      <c r="AY1785" s="89"/>
      <c r="AZ1785" s="89"/>
      <c r="BA1785" s="89"/>
      <c r="BB1785" s="89"/>
      <c r="BC1785" s="89"/>
      <c r="BD1785" s="89"/>
      <c r="BE1785" s="89"/>
      <c r="BF1785" s="89"/>
      <c r="BG1785" s="89"/>
      <c r="BH1785" s="89"/>
      <c r="BI1785" s="89"/>
      <c r="BJ1785" s="89"/>
    </row>
    <row r="1786" spans="1:62" ht="12.75" x14ac:dyDescent="0.2">
      <c r="A1786" s="89"/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  <c r="L1786" s="89"/>
      <c r="M1786" s="89"/>
      <c r="N1786" s="89"/>
      <c r="O1786" s="89"/>
      <c r="P1786" s="89"/>
      <c r="Q1786" s="89"/>
      <c r="R1786" s="89"/>
      <c r="S1786" s="89"/>
      <c r="T1786" s="89"/>
      <c r="U1786" s="89"/>
      <c r="V1786" s="89"/>
      <c r="W1786" s="89"/>
      <c r="X1786" s="89"/>
      <c r="Y1786" s="89"/>
      <c r="Z1786" s="89"/>
      <c r="AA1786" s="89"/>
      <c r="AB1786" s="89"/>
      <c r="AC1786" s="89"/>
      <c r="AD1786" s="89"/>
      <c r="AE1786" s="89"/>
      <c r="AF1786" s="89"/>
      <c r="AG1786" s="89"/>
      <c r="AH1786" s="89"/>
      <c r="AI1786" s="89"/>
      <c r="AJ1786" s="89"/>
      <c r="AK1786" s="89"/>
      <c r="AL1786" s="89"/>
      <c r="AM1786" s="89"/>
      <c r="AN1786" s="89"/>
      <c r="AO1786" s="89"/>
      <c r="AP1786" s="89"/>
      <c r="AQ1786" s="89"/>
      <c r="AR1786" s="89"/>
      <c r="AS1786" s="89"/>
      <c r="AT1786" s="89"/>
      <c r="AU1786" s="89"/>
      <c r="AV1786" s="89"/>
      <c r="AW1786" s="89"/>
      <c r="AX1786" s="89"/>
      <c r="AY1786" s="89"/>
      <c r="AZ1786" s="89"/>
      <c r="BA1786" s="89"/>
      <c r="BB1786" s="89"/>
      <c r="BC1786" s="89"/>
      <c r="BD1786" s="89"/>
      <c r="BE1786" s="89"/>
      <c r="BF1786" s="89"/>
      <c r="BG1786" s="89"/>
      <c r="BH1786" s="89"/>
      <c r="BI1786" s="89"/>
      <c r="BJ1786" s="89"/>
    </row>
    <row r="1787" spans="1:62" ht="12.75" x14ac:dyDescent="0.2">
      <c r="A1787" s="89"/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  <c r="L1787" s="89"/>
      <c r="M1787" s="89"/>
      <c r="N1787" s="89"/>
      <c r="O1787" s="89"/>
      <c r="P1787" s="89"/>
      <c r="Q1787" s="89"/>
      <c r="R1787" s="89"/>
      <c r="S1787" s="89"/>
      <c r="T1787" s="89"/>
      <c r="U1787" s="89"/>
      <c r="V1787" s="89"/>
      <c r="W1787" s="89"/>
      <c r="X1787" s="89"/>
      <c r="Y1787" s="89"/>
      <c r="Z1787" s="89"/>
      <c r="AA1787" s="89"/>
      <c r="AB1787" s="89"/>
      <c r="AC1787" s="89"/>
      <c r="AD1787" s="89"/>
      <c r="AE1787" s="89"/>
      <c r="AF1787" s="89"/>
      <c r="AG1787" s="89"/>
      <c r="AH1787" s="89"/>
      <c r="AI1787" s="89"/>
      <c r="AJ1787" s="89"/>
      <c r="AK1787" s="89"/>
      <c r="AL1787" s="89"/>
      <c r="AM1787" s="89"/>
      <c r="AN1787" s="89"/>
      <c r="AO1787" s="89"/>
      <c r="AP1787" s="89"/>
      <c r="AQ1787" s="89"/>
      <c r="AR1787" s="89"/>
      <c r="AS1787" s="89"/>
      <c r="AT1787" s="89"/>
      <c r="AU1787" s="89"/>
      <c r="AV1787" s="89"/>
      <c r="AW1787" s="89"/>
      <c r="AX1787" s="89"/>
      <c r="AY1787" s="89"/>
      <c r="AZ1787" s="89"/>
      <c r="BA1787" s="89"/>
      <c r="BB1787" s="89"/>
      <c r="BC1787" s="89"/>
      <c r="BD1787" s="89"/>
      <c r="BE1787" s="89"/>
      <c r="BF1787" s="89"/>
      <c r="BG1787" s="89"/>
      <c r="BH1787" s="89"/>
      <c r="BI1787" s="89"/>
      <c r="BJ1787" s="89"/>
    </row>
    <row r="1788" spans="1:62" ht="12.75" x14ac:dyDescent="0.2">
      <c r="A1788" s="89"/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  <c r="L1788" s="89"/>
      <c r="M1788" s="89"/>
      <c r="N1788" s="89"/>
      <c r="O1788" s="89"/>
      <c r="P1788" s="89"/>
      <c r="Q1788" s="89"/>
      <c r="R1788" s="89"/>
      <c r="S1788" s="89"/>
      <c r="T1788" s="89"/>
      <c r="U1788" s="89"/>
      <c r="V1788" s="89"/>
      <c r="W1788" s="89"/>
      <c r="X1788" s="89"/>
      <c r="Y1788" s="89"/>
      <c r="Z1788" s="89"/>
      <c r="AA1788" s="89"/>
      <c r="AB1788" s="89"/>
      <c r="AC1788" s="89"/>
      <c r="AD1788" s="89"/>
      <c r="AE1788" s="89"/>
      <c r="AF1788" s="89"/>
      <c r="AG1788" s="89"/>
      <c r="AH1788" s="89"/>
      <c r="AI1788" s="89"/>
      <c r="AJ1788" s="89"/>
      <c r="AK1788" s="89"/>
      <c r="AL1788" s="89"/>
      <c r="AM1788" s="89"/>
      <c r="AN1788" s="89"/>
      <c r="AO1788" s="89"/>
      <c r="AP1788" s="89"/>
      <c r="AQ1788" s="89"/>
      <c r="AR1788" s="89"/>
      <c r="AS1788" s="89"/>
      <c r="AT1788" s="89"/>
      <c r="AU1788" s="89"/>
      <c r="AV1788" s="89"/>
      <c r="AW1788" s="89"/>
      <c r="AX1788" s="89"/>
      <c r="AY1788" s="89"/>
      <c r="AZ1788" s="89"/>
      <c r="BA1788" s="89"/>
      <c r="BB1788" s="89"/>
      <c r="BC1788" s="89"/>
      <c r="BD1788" s="89"/>
      <c r="BE1788" s="89"/>
      <c r="BF1788" s="89"/>
      <c r="BG1788" s="89"/>
      <c r="BH1788" s="89"/>
      <c r="BI1788" s="89"/>
      <c r="BJ1788" s="89"/>
    </row>
    <row r="1789" spans="1:62" ht="12.75" x14ac:dyDescent="0.2">
      <c r="A1789" s="89"/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89"/>
      <c r="X1789" s="89"/>
      <c r="Y1789" s="89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  <c r="AM1789" s="89"/>
      <c r="AN1789" s="89"/>
      <c r="AO1789" s="89"/>
      <c r="AP1789" s="89"/>
      <c r="AQ1789" s="89"/>
      <c r="AR1789" s="89"/>
      <c r="AS1789" s="89"/>
      <c r="AT1789" s="89"/>
      <c r="AU1789" s="89"/>
      <c r="AV1789" s="89"/>
      <c r="AW1789" s="89"/>
      <c r="AX1789" s="89"/>
      <c r="AY1789" s="89"/>
      <c r="AZ1789" s="89"/>
      <c r="BA1789" s="89"/>
      <c r="BB1789" s="89"/>
      <c r="BC1789" s="89"/>
      <c r="BD1789" s="89"/>
      <c r="BE1789" s="89"/>
      <c r="BF1789" s="89"/>
      <c r="BG1789" s="89"/>
      <c r="BH1789" s="89"/>
      <c r="BI1789" s="89"/>
      <c r="BJ1789" s="89"/>
    </row>
    <row r="1790" spans="1:62" ht="12.75" x14ac:dyDescent="0.2">
      <c r="A1790" s="89"/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89"/>
      <c r="O1790" s="89"/>
      <c r="P1790" s="89"/>
      <c r="Q1790" s="89"/>
      <c r="R1790" s="89"/>
      <c r="S1790" s="89"/>
      <c r="T1790" s="89"/>
      <c r="U1790" s="89"/>
      <c r="V1790" s="89"/>
      <c r="W1790" s="89"/>
      <c r="X1790" s="89"/>
      <c r="Y1790" s="89"/>
      <c r="Z1790" s="89"/>
      <c r="AA1790" s="89"/>
      <c r="AB1790" s="89"/>
      <c r="AC1790" s="89"/>
      <c r="AD1790" s="89"/>
      <c r="AE1790" s="89"/>
      <c r="AF1790" s="89"/>
      <c r="AG1790" s="89"/>
      <c r="AH1790" s="89"/>
      <c r="AI1790" s="89"/>
      <c r="AJ1790" s="89"/>
      <c r="AK1790" s="89"/>
      <c r="AL1790" s="89"/>
      <c r="AM1790" s="89"/>
      <c r="AN1790" s="89"/>
      <c r="AO1790" s="89"/>
      <c r="AP1790" s="89"/>
      <c r="AQ1790" s="89"/>
      <c r="AR1790" s="89"/>
      <c r="AS1790" s="89"/>
      <c r="AT1790" s="89"/>
      <c r="AU1790" s="89"/>
      <c r="AV1790" s="89"/>
      <c r="AW1790" s="89"/>
      <c r="AX1790" s="89"/>
      <c r="AY1790" s="89"/>
      <c r="AZ1790" s="89"/>
      <c r="BA1790" s="89"/>
      <c r="BB1790" s="89"/>
      <c r="BC1790" s="89"/>
      <c r="BD1790" s="89"/>
      <c r="BE1790" s="89"/>
      <c r="BF1790" s="89"/>
      <c r="BG1790" s="89"/>
      <c r="BH1790" s="89"/>
      <c r="BI1790" s="89"/>
      <c r="BJ1790" s="89"/>
    </row>
    <row r="1791" spans="1:62" ht="12.75" x14ac:dyDescent="0.2">
      <c r="A1791" s="89"/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  <c r="L1791" s="89"/>
      <c r="M1791" s="89"/>
      <c r="N1791" s="89"/>
      <c r="O1791" s="89"/>
      <c r="P1791" s="89"/>
      <c r="Q1791" s="89"/>
      <c r="R1791" s="89"/>
      <c r="S1791" s="89"/>
      <c r="T1791" s="89"/>
      <c r="U1791" s="89"/>
      <c r="V1791" s="89"/>
      <c r="W1791" s="89"/>
      <c r="X1791" s="89"/>
      <c r="Y1791" s="89"/>
      <c r="Z1791" s="89"/>
      <c r="AA1791" s="89"/>
      <c r="AB1791" s="89"/>
      <c r="AC1791" s="89"/>
      <c r="AD1791" s="89"/>
      <c r="AE1791" s="89"/>
      <c r="AF1791" s="89"/>
      <c r="AG1791" s="89"/>
      <c r="AH1791" s="89"/>
      <c r="AI1791" s="89"/>
      <c r="AJ1791" s="89"/>
      <c r="AK1791" s="89"/>
      <c r="AL1791" s="89"/>
      <c r="AM1791" s="89"/>
      <c r="AN1791" s="89"/>
      <c r="AO1791" s="89"/>
      <c r="AP1791" s="89"/>
      <c r="AQ1791" s="89"/>
      <c r="AR1791" s="89"/>
      <c r="AS1791" s="89"/>
      <c r="AT1791" s="89"/>
      <c r="AU1791" s="89"/>
      <c r="AV1791" s="89"/>
      <c r="AW1791" s="89"/>
      <c r="AX1791" s="89"/>
      <c r="AY1791" s="89"/>
      <c r="AZ1791" s="89"/>
      <c r="BA1791" s="89"/>
      <c r="BB1791" s="89"/>
      <c r="BC1791" s="89"/>
      <c r="BD1791" s="89"/>
      <c r="BE1791" s="89"/>
      <c r="BF1791" s="89"/>
      <c r="BG1791" s="89"/>
      <c r="BH1791" s="89"/>
      <c r="BI1791" s="89"/>
      <c r="BJ1791" s="89"/>
    </row>
    <row r="1792" spans="1:62" ht="12.75" x14ac:dyDescent="0.2">
      <c r="A1792" s="89"/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89"/>
      <c r="P1792" s="89"/>
      <c r="Q1792" s="89"/>
      <c r="R1792" s="89"/>
      <c r="S1792" s="89"/>
      <c r="T1792" s="89"/>
      <c r="U1792" s="89"/>
      <c r="V1792" s="89"/>
      <c r="W1792" s="89"/>
      <c r="X1792" s="89"/>
      <c r="Y1792" s="89"/>
      <c r="Z1792" s="89"/>
      <c r="AA1792" s="89"/>
      <c r="AB1792" s="89"/>
      <c r="AC1792" s="89"/>
      <c r="AD1792" s="89"/>
      <c r="AE1792" s="89"/>
      <c r="AF1792" s="89"/>
      <c r="AG1792" s="89"/>
      <c r="AH1792" s="89"/>
      <c r="AI1792" s="89"/>
      <c r="AJ1792" s="89"/>
      <c r="AK1792" s="89"/>
      <c r="AL1792" s="89"/>
      <c r="AM1792" s="89"/>
      <c r="AN1792" s="89"/>
      <c r="AO1792" s="89"/>
      <c r="AP1792" s="89"/>
      <c r="AQ1792" s="89"/>
      <c r="AR1792" s="89"/>
      <c r="AS1792" s="89"/>
      <c r="AT1792" s="89"/>
      <c r="AU1792" s="89"/>
      <c r="AV1792" s="89"/>
      <c r="AW1792" s="89"/>
      <c r="AX1792" s="89"/>
      <c r="AY1792" s="89"/>
      <c r="AZ1792" s="89"/>
      <c r="BA1792" s="89"/>
      <c r="BB1792" s="89"/>
      <c r="BC1792" s="89"/>
      <c r="BD1792" s="89"/>
      <c r="BE1792" s="89"/>
      <c r="BF1792" s="89"/>
      <c r="BG1792" s="89"/>
      <c r="BH1792" s="89"/>
      <c r="BI1792" s="89"/>
      <c r="BJ1792" s="89"/>
    </row>
    <row r="1793" spans="1:62" ht="12.75" x14ac:dyDescent="0.2">
      <c r="A1793" s="89"/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89"/>
      <c r="P1793" s="89"/>
      <c r="Q1793" s="89"/>
      <c r="R1793" s="89"/>
      <c r="S1793" s="89"/>
      <c r="T1793" s="89"/>
      <c r="U1793" s="89"/>
      <c r="V1793" s="89"/>
      <c r="W1793" s="89"/>
      <c r="X1793" s="89"/>
      <c r="Y1793" s="89"/>
      <c r="Z1793" s="89"/>
      <c r="AA1793" s="89"/>
      <c r="AB1793" s="89"/>
      <c r="AC1793" s="89"/>
      <c r="AD1793" s="89"/>
      <c r="AE1793" s="89"/>
      <c r="AF1793" s="89"/>
      <c r="AG1793" s="89"/>
      <c r="AH1793" s="89"/>
      <c r="AI1793" s="89"/>
      <c r="AJ1793" s="89"/>
      <c r="AK1793" s="89"/>
      <c r="AL1793" s="89"/>
      <c r="AM1793" s="89"/>
      <c r="AN1793" s="89"/>
      <c r="AO1793" s="89"/>
      <c r="AP1793" s="89"/>
      <c r="AQ1793" s="89"/>
      <c r="AR1793" s="89"/>
      <c r="AS1793" s="89"/>
      <c r="AT1793" s="89"/>
      <c r="AU1793" s="89"/>
      <c r="AV1793" s="89"/>
      <c r="AW1793" s="89"/>
      <c r="AX1793" s="89"/>
      <c r="AY1793" s="89"/>
      <c r="AZ1793" s="89"/>
      <c r="BA1793" s="89"/>
      <c r="BB1793" s="89"/>
      <c r="BC1793" s="89"/>
      <c r="BD1793" s="89"/>
      <c r="BE1793" s="89"/>
      <c r="BF1793" s="89"/>
      <c r="BG1793" s="89"/>
      <c r="BH1793" s="89"/>
      <c r="BI1793" s="89"/>
      <c r="BJ1793" s="89"/>
    </row>
    <row r="1794" spans="1:62" ht="12.75" x14ac:dyDescent="0.2">
      <c r="A1794" s="89"/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89"/>
      <c r="P1794" s="89"/>
      <c r="Q1794" s="89"/>
      <c r="R1794" s="89"/>
      <c r="S1794" s="89"/>
      <c r="T1794" s="89"/>
      <c r="U1794" s="89"/>
      <c r="V1794" s="89"/>
      <c r="W1794" s="89"/>
      <c r="X1794" s="89"/>
      <c r="Y1794" s="89"/>
      <c r="Z1794" s="89"/>
      <c r="AA1794" s="89"/>
      <c r="AB1794" s="89"/>
      <c r="AC1794" s="89"/>
      <c r="AD1794" s="89"/>
      <c r="AE1794" s="89"/>
      <c r="AF1794" s="89"/>
      <c r="AG1794" s="89"/>
      <c r="AH1794" s="89"/>
      <c r="AI1794" s="89"/>
      <c r="AJ1794" s="89"/>
      <c r="AK1794" s="89"/>
      <c r="AL1794" s="89"/>
      <c r="AM1794" s="89"/>
      <c r="AN1794" s="89"/>
      <c r="AO1794" s="89"/>
      <c r="AP1794" s="89"/>
      <c r="AQ1794" s="89"/>
      <c r="AR1794" s="89"/>
      <c r="AS1794" s="89"/>
      <c r="AT1794" s="89"/>
      <c r="AU1794" s="89"/>
      <c r="AV1794" s="89"/>
      <c r="AW1794" s="89"/>
      <c r="AX1794" s="89"/>
      <c r="AY1794" s="89"/>
      <c r="AZ1794" s="89"/>
      <c r="BA1794" s="89"/>
      <c r="BB1794" s="89"/>
      <c r="BC1794" s="89"/>
      <c r="BD1794" s="89"/>
      <c r="BE1794" s="89"/>
      <c r="BF1794" s="89"/>
      <c r="BG1794" s="89"/>
      <c r="BH1794" s="89"/>
      <c r="BI1794" s="89"/>
      <c r="BJ1794" s="89"/>
    </row>
    <row r="1795" spans="1:62" ht="12.75" x14ac:dyDescent="0.2">
      <c r="A1795" s="89"/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89"/>
      <c r="P1795" s="89"/>
      <c r="Q1795" s="89"/>
      <c r="R1795" s="89"/>
      <c r="S1795" s="89"/>
      <c r="T1795" s="89"/>
      <c r="U1795" s="89"/>
      <c r="V1795" s="89"/>
      <c r="W1795" s="89"/>
      <c r="X1795" s="89"/>
      <c r="Y1795" s="89"/>
      <c r="Z1795" s="89"/>
      <c r="AA1795" s="89"/>
      <c r="AB1795" s="89"/>
      <c r="AC1795" s="89"/>
      <c r="AD1795" s="89"/>
      <c r="AE1795" s="89"/>
      <c r="AF1795" s="89"/>
      <c r="AG1795" s="89"/>
      <c r="AH1795" s="89"/>
      <c r="AI1795" s="89"/>
      <c r="AJ1795" s="89"/>
      <c r="AK1795" s="89"/>
      <c r="AL1795" s="89"/>
      <c r="AM1795" s="89"/>
      <c r="AN1795" s="89"/>
      <c r="AO1795" s="89"/>
      <c r="AP1795" s="89"/>
      <c r="AQ1795" s="89"/>
      <c r="AR1795" s="89"/>
      <c r="AS1795" s="89"/>
      <c r="AT1795" s="89"/>
      <c r="AU1795" s="89"/>
      <c r="AV1795" s="89"/>
      <c r="AW1795" s="89"/>
      <c r="AX1795" s="89"/>
      <c r="AY1795" s="89"/>
      <c r="AZ1795" s="89"/>
      <c r="BA1795" s="89"/>
      <c r="BB1795" s="89"/>
      <c r="BC1795" s="89"/>
      <c r="BD1795" s="89"/>
      <c r="BE1795" s="89"/>
      <c r="BF1795" s="89"/>
      <c r="BG1795" s="89"/>
      <c r="BH1795" s="89"/>
      <c r="BI1795" s="89"/>
      <c r="BJ1795" s="89"/>
    </row>
    <row r="1796" spans="1:62" ht="12.75" x14ac:dyDescent="0.2">
      <c r="A1796" s="89"/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  <c r="S1796" s="89"/>
      <c r="T1796" s="89"/>
      <c r="U1796" s="89"/>
      <c r="V1796" s="89"/>
      <c r="W1796" s="89"/>
      <c r="X1796" s="89"/>
      <c r="Y1796" s="89"/>
      <c r="Z1796" s="89"/>
      <c r="AA1796" s="89"/>
      <c r="AB1796" s="89"/>
      <c r="AC1796" s="89"/>
      <c r="AD1796" s="89"/>
      <c r="AE1796" s="89"/>
      <c r="AF1796" s="89"/>
      <c r="AG1796" s="89"/>
      <c r="AH1796" s="89"/>
      <c r="AI1796" s="89"/>
      <c r="AJ1796" s="89"/>
      <c r="AK1796" s="89"/>
      <c r="AL1796" s="89"/>
      <c r="AM1796" s="89"/>
      <c r="AN1796" s="89"/>
      <c r="AO1796" s="89"/>
      <c r="AP1796" s="89"/>
      <c r="AQ1796" s="89"/>
      <c r="AR1796" s="89"/>
      <c r="AS1796" s="89"/>
      <c r="AT1796" s="89"/>
      <c r="AU1796" s="89"/>
      <c r="AV1796" s="89"/>
      <c r="AW1796" s="89"/>
      <c r="AX1796" s="89"/>
      <c r="AY1796" s="89"/>
      <c r="AZ1796" s="89"/>
      <c r="BA1796" s="89"/>
      <c r="BB1796" s="89"/>
      <c r="BC1796" s="89"/>
      <c r="BD1796" s="89"/>
      <c r="BE1796" s="89"/>
      <c r="BF1796" s="89"/>
      <c r="BG1796" s="89"/>
      <c r="BH1796" s="89"/>
      <c r="BI1796" s="89"/>
      <c r="BJ1796" s="89"/>
    </row>
    <row r="1797" spans="1:62" ht="12.75" x14ac:dyDescent="0.2">
      <c r="A1797" s="89"/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89"/>
      <c r="P1797" s="89"/>
      <c r="Q1797" s="89"/>
      <c r="R1797" s="89"/>
      <c r="S1797" s="89"/>
      <c r="T1797" s="89"/>
      <c r="U1797" s="89"/>
      <c r="V1797" s="89"/>
      <c r="W1797" s="89"/>
      <c r="X1797" s="89"/>
      <c r="Y1797" s="89"/>
      <c r="Z1797" s="89"/>
      <c r="AA1797" s="89"/>
      <c r="AB1797" s="89"/>
      <c r="AC1797" s="89"/>
      <c r="AD1797" s="89"/>
      <c r="AE1797" s="89"/>
      <c r="AF1797" s="89"/>
      <c r="AG1797" s="89"/>
      <c r="AH1797" s="89"/>
      <c r="AI1797" s="89"/>
      <c r="AJ1797" s="89"/>
      <c r="AK1797" s="89"/>
      <c r="AL1797" s="89"/>
      <c r="AM1797" s="89"/>
      <c r="AN1797" s="89"/>
      <c r="AO1797" s="89"/>
      <c r="AP1797" s="89"/>
      <c r="AQ1797" s="89"/>
      <c r="AR1797" s="89"/>
      <c r="AS1797" s="89"/>
      <c r="AT1797" s="89"/>
      <c r="AU1797" s="89"/>
      <c r="AV1797" s="89"/>
      <c r="AW1797" s="89"/>
      <c r="AX1797" s="89"/>
      <c r="AY1797" s="89"/>
      <c r="AZ1797" s="89"/>
      <c r="BA1797" s="89"/>
      <c r="BB1797" s="89"/>
      <c r="BC1797" s="89"/>
      <c r="BD1797" s="89"/>
      <c r="BE1797" s="89"/>
      <c r="BF1797" s="89"/>
      <c r="BG1797" s="89"/>
      <c r="BH1797" s="89"/>
      <c r="BI1797" s="89"/>
      <c r="BJ1797" s="89"/>
    </row>
    <row r="1798" spans="1:62" ht="12.75" x14ac:dyDescent="0.2">
      <c r="A1798" s="89"/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89"/>
      <c r="P1798" s="89"/>
      <c r="Q1798" s="89"/>
      <c r="R1798" s="89"/>
      <c r="S1798" s="89"/>
      <c r="T1798" s="89"/>
      <c r="U1798" s="89"/>
      <c r="V1798" s="89"/>
      <c r="W1798" s="89"/>
      <c r="X1798" s="89"/>
      <c r="Y1798" s="89"/>
      <c r="Z1798" s="89"/>
      <c r="AA1798" s="89"/>
      <c r="AB1798" s="89"/>
      <c r="AC1798" s="89"/>
      <c r="AD1798" s="89"/>
      <c r="AE1798" s="89"/>
      <c r="AF1798" s="89"/>
      <c r="AG1798" s="89"/>
      <c r="AH1798" s="89"/>
      <c r="AI1798" s="89"/>
      <c r="AJ1798" s="89"/>
      <c r="AK1798" s="89"/>
      <c r="AL1798" s="89"/>
      <c r="AM1798" s="89"/>
      <c r="AN1798" s="89"/>
      <c r="AO1798" s="89"/>
      <c r="AP1798" s="89"/>
      <c r="AQ1798" s="89"/>
      <c r="AR1798" s="89"/>
      <c r="AS1798" s="89"/>
      <c r="AT1798" s="89"/>
      <c r="AU1798" s="89"/>
      <c r="AV1798" s="89"/>
      <c r="AW1798" s="89"/>
      <c r="AX1798" s="89"/>
      <c r="AY1798" s="89"/>
      <c r="AZ1798" s="89"/>
      <c r="BA1798" s="89"/>
      <c r="BB1798" s="89"/>
      <c r="BC1798" s="89"/>
      <c r="BD1798" s="89"/>
      <c r="BE1798" s="89"/>
      <c r="BF1798" s="89"/>
      <c r="BG1798" s="89"/>
      <c r="BH1798" s="89"/>
      <c r="BI1798" s="89"/>
      <c r="BJ1798" s="89"/>
    </row>
    <row r="1799" spans="1:62" ht="12.75" x14ac:dyDescent="0.2">
      <c r="A1799" s="89"/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  <c r="S1799" s="89"/>
      <c r="T1799" s="89"/>
      <c r="U1799" s="89"/>
      <c r="V1799" s="89"/>
      <c r="W1799" s="89"/>
      <c r="X1799" s="89"/>
      <c r="Y1799" s="89"/>
      <c r="Z1799" s="89"/>
      <c r="AA1799" s="89"/>
      <c r="AB1799" s="89"/>
      <c r="AC1799" s="89"/>
      <c r="AD1799" s="89"/>
      <c r="AE1799" s="89"/>
      <c r="AF1799" s="89"/>
      <c r="AG1799" s="89"/>
      <c r="AH1799" s="89"/>
      <c r="AI1799" s="89"/>
      <c r="AJ1799" s="89"/>
      <c r="AK1799" s="89"/>
      <c r="AL1799" s="89"/>
      <c r="AM1799" s="89"/>
      <c r="AN1799" s="89"/>
      <c r="AO1799" s="89"/>
      <c r="AP1799" s="89"/>
      <c r="AQ1799" s="89"/>
      <c r="AR1799" s="89"/>
      <c r="AS1799" s="89"/>
      <c r="AT1799" s="89"/>
      <c r="AU1799" s="89"/>
      <c r="AV1799" s="89"/>
      <c r="AW1799" s="89"/>
      <c r="AX1799" s="89"/>
      <c r="AY1799" s="89"/>
      <c r="AZ1799" s="89"/>
      <c r="BA1799" s="89"/>
      <c r="BB1799" s="89"/>
      <c r="BC1799" s="89"/>
      <c r="BD1799" s="89"/>
      <c r="BE1799" s="89"/>
      <c r="BF1799" s="89"/>
      <c r="BG1799" s="89"/>
      <c r="BH1799" s="89"/>
      <c r="BI1799" s="89"/>
      <c r="BJ1799" s="89"/>
    </row>
    <row r="1800" spans="1:62" ht="12.75" x14ac:dyDescent="0.2">
      <c r="A1800" s="89"/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  <c r="L1800" s="89"/>
      <c r="M1800" s="89"/>
      <c r="N1800" s="89"/>
      <c r="O1800" s="89"/>
      <c r="P1800" s="89"/>
      <c r="Q1800" s="89"/>
      <c r="R1800" s="89"/>
      <c r="S1800" s="89"/>
      <c r="T1800" s="89"/>
      <c r="U1800" s="89"/>
      <c r="V1800" s="89"/>
      <c r="W1800" s="89"/>
      <c r="X1800" s="89"/>
      <c r="Y1800" s="89"/>
      <c r="Z1800" s="89"/>
      <c r="AA1800" s="89"/>
      <c r="AB1800" s="89"/>
      <c r="AC1800" s="89"/>
      <c r="AD1800" s="89"/>
      <c r="AE1800" s="89"/>
      <c r="AF1800" s="89"/>
      <c r="AG1800" s="89"/>
      <c r="AH1800" s="89"/>
      <c r="AI1800" s="89"/>
      <c r="AJ1800" s="89"/>
      <c r="AK1800" s="89"/>
      <c r="AL1800" s="89"/>
      <c r="AM1800" s="89"/>
      <c r="AN1800" s="89"/>
      <c r="AO1800" s="89"/>
      <c r="AP1800" s="89"/>
      <c r="AQ1800" s="89"/>
      <c r="AR1800" s="89"/>
      <c r="AS1800" s="89"/>
      <c r="AT1800" s="89"/>
      <c r="AU1800" s="89"/>
      <c r="AV1800" s="89"/>
      <c r="AW1800" s="89"/>
      <c r="AX1800" s="89"/>
      <c r="AY1800" s="89"/>
      <c r="AZ1800" s="89"/>
      <c r="BA1800" s="89"/>
      <c r="BB1800" s="89"/>
      <c r="BC1800" s="89"/>
      <c r="BD1800" s="89"/>
      <c r="BE1800" s="89"/>
      <c r="BF1800" s="89"/>
      <c r="BG1800" s="89"/>
      <c r="BH1800" s="89"/>
      <c r="BI1800" s="89"/>
      <c r="BJ1800" s="89"/>
    </row>
    <row r="1801" spans="1:62" ht="12.75" x14ac:dyDescent="0.2">
      <c r="A1801" s="89"/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  <c r="L1801" s="89"/>
      <c r="M1801" s="89"/>
      <c r="N1801" s="89"/>
      <c r="O1801" s="89"/>
      <c r="P1801" s="89"/>
      <c r="Q1801" s="89"/>
      <c r="R1801" s="89"/>
      <c r="S1801" s="89"/>
      <c r="T1801" s="89"/>
      <c r="U1801" s="89"/>
      <c r="V1801" s="89"/>
      <c r="W1801" s="89"/>
      <c r="X1801" s="89"/>
      <c r="Y1801" s="89"/>
      <c r="Z1801" s="89"/>
      <c r="AA1801" s="89"/>
      <c r="AB1801" s="89"/>
      <c r="AC1801" s="89"/>
      <c r="AD1801" s="89"/>
      <c r="AE1801" s="89"/>
      <c r="AF1801" s="89"/>
      <c r="AG1801" s="89"/>
      <c r="AH1801" s="89"/>
      <c r="AI1801" s="89"/>
      <c r="AJ1801" s="89"/>
      <c r="AK1801" s="89"/>
      <c r="AL1801" s="89"/>
      <c r="AM1801" s="89"/>
      <c r="AN1801" s="89"/>
      <c r="AO1801" s="89"/>
      <c r="AP1801" s="89"/>
      <c r="AQ1801" s="89"/>
      <c r="AR1801" s="89"/>
      <c r="AS1801" s="89"/>
      <c r="AT1801" s="89"/>
      <c r="AU1801" s="89"/>
      <c r="AV1801" s="89"/>
      <c r="AW1801" s="89"/>
      <c r="AX1801" s="89"/>
      <c r="AY1801" s="89"/>
      <c r="AZ1801" s="89"/>
      <c r="BA1801" s="89"/>
      <c r="BB1801" s="89"/>
      <c r="BC1801" s="89"/>
      <c r="BD1801" s="89"/>
      <c r="BE1801" s="89"/>
      <c r="BF1801" s="89"/>
      <c r="BG1801" s="89"/>
      <c r="BH1801" s="89"/>
      <c r="BI1801" s="89"/>
      <c r="BJ1801" s="89"/>
    </row>
    <row r="1802" spans="1:62" ht="12.75" x14ac:dyDescent="0.2">
      <c r="A1802" s="89"/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  <c r="AM1802" s="89"/>
      <c r="AN1802" s="89"/>
      <c r="AO1802" s="89"/>
      <c r="AP1802" s="89"/>
      <c r="AQ1802" s="89"/>
      <c r="AR1802" s="89"/>
      <c r="AS1802" s="89"/>
      <c r="AT1802" s="89"/>
      <c r="AU1802" s="89"/>
      <c r="AV1802" s="89"/>
      <c r="AW1802" s="89"/>
      <c r="AX1802" s="89"/>
      <c r="AY1802" s="89"/>
      <c r="AZ1802" s="89"/>
      <c r="BA1802" s="89"/>
      <c r="BB1802" s="89"/>
      <c r="BC1802" s="89"/>
      <c r="BD1802" s="89"/>
      <c r="BE1802" s="89"/>
      <c r="BF1802" s="89"/>
      <c r="BG1802" s="89"/>
      <c r="BH1802" s="89"/>
      <c r="BI1802" s="89"/>
      <c r="BJ1802" s="89"/>
    </row>
    <row r="1803" spans="1:62" ht="12.75" x14ac:dyDescent="0.2">
      <c r="A1803" s="89"/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89"/>
      <c r="P1803" s="89"/>
      <c r="Q1803" s="89"/>
      <c r="R1803" s="89"/>
      <c r="S1803" s="89"/>
      <c r="T1803" s="89"/>
      <c r="U1803" s="89"/>
      <c r="V1803" s="89"/>
      <c r="W1803" s="89"/>
      <c r="X1803" s="89"/>
      <c r="Y1803" s="89"/>
      <c r="Z1803" s="89"/>
      <c r="AA1803" s="89"/>
      <c r="AB1803" s="89"/>
      <c r="AC1803" s="89"/>
      <c r="AD1803" s="89"/>
      <c r="AE1803" s="89"/>
      <c r="AF1803" s="89"/>
      <c r="AG1803" s="89"/>
      <c r="AH1803" s="89"/>
      <c r="AI1803" s="89"/>
      <c r="AJ1803" s="89"/>
      <c r="AK1803" s="89"/>
      <c r="AL1803" s="89"/>
      <c r="AM1803" s="89"/>
      <c r="AN1803" s="89"/>
      <c r="AO1803" s="89"/>
      <c r="AP1803" s="89"/>
      <c r="AQ1803" s="89"/>
      <c r="AR1803" s="89"/>
      <c r="AS1803" s="89"/>
      <c r="AT1803" s="89"/>
      <c r="AU1803" s="89"/>
      <c r="AV1803" s="89"/>
      <c r="AW1803" s="89"/>
      <c r="AX1803" s="89"/>
      <c r="AY1803" s="89"/>
      <c r="AZ1803" s="89"/>
      <c r="BA1803" s="89"/>
      <c r="BB1803" s="89"/>
      <c r="BC1803" s="89"/>
      <c r="BD1803" s="89"/>
      <c r="BE1803" s="89"/>
      <c r="BF1803" s="89"/>
      <c r="BG1803" s="89"/>
      <c r="BH1803" s="89"/>
      <c r="BI1803" s="89"/>
      <c r="BJ1803" s="89"/>
    </row>
    <row r="1804" spans="1:62" ht="12.75" x14ac:dyDescent="0.2">
      <c r="A1804" s="89"/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89"/>
      <c r="P1804" s="89"/>
      <c r="Q1804" s="89"/>
      <c r="R1804" s="89"/>
      <c r="S1804" s="89"/>
      <c r="T1804" s="89"/>
      <c r="U1804" s="89"/>
      <c r="V1804" s="89"/>
      <c r="W1804" s="89"/>
      <c r="X1804" s="89"/>
      <c r="Y1804" s="89"/>
      <c r="Z1804" s="89"/>
      <c r="AA1804" s="89"/>
      <c r="AB1804" s="89"/>
      <c r="AC1804" s="89"/>
      <c r="AD1804" s="89"/>
      <c r="AE1804" s="89"/>
      <c r="AF1804" s="89"/>
      <c r="AG1804" s="89"/>
      <c r="AH1804" s="89"/>
      <c r="AI1804" s="89"/>
      <c r="AJ1804" s="89"/>
      <c r="AK1804" s="89"/>
      <c r="AL1804" s="89"/>
      <c r="AM1804" s="89"/>
      <c r="AN1804" s="89"/>
      <c r="AO1804" s="89"/>
      <c r="AP1804" s="89"/>
      <c r="AQ1804" s="89"/>
      <c r="AR1804" s="89"/>
      <c r="AS1804" s="89"/>
      <c r="AT1804" s="89"/>
      <c r="AU1804" s="89"/>
      <c r="AV1804" s="89"/>
      <c r="AW1804" s="89"/>
      <c r="AX1804" s="89"/>
      <c r="AY1804" s="89"/>
      <c r="AZ1804" s="89"/>
      <c r="BA1804" s="89"/>
      <c r="BB1804" s="89"/>
      <c r="BC1804" s="89"/>
      <c r="BD1804" s="89"/>
      <c r="BE1804" s="89"/>
      <c r="BF1804" s="89"/>
      <c r="BG1804" s="89"/>
      <c r="BH1804" s="89"/>
      <c r="BI1804" s="89"/>
      <c r="BJ1804" s="89"/>
    </row>
    <row r="1805" spans="1:62" ht="12.75" x14ac:dyDescent="0.2">
      <c r="A1805" s="89"/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  <c r="L1805" s="89"/>
      <c r="M1805" s="89"/>
      <c r="N1805" s="89"/>
      <c r="O1805" s="89"/>
      <c r="P1805" s="89"/>
      <c r="Q1805" s="89"/>
      <c r="R1805" s="89"/>
      <c r="S1805" s="89"/>
      <c r="T1805" s="89"/>
      <c r="U1805" s="89"/>
      <c r="V1805" s="89"/>
      <c r="W1805" s="89"/>
      <c r="X1805" s="89"/>
      <c r="Y1805" s="89"/>
      <c r="Z1805" s="89"/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  <c r="AK1805" s="89"/>
      <c r="AL1805" s="89"/>
      <c r="AM1805" s="89"/>
      <c r="AN1805" s="89"/>
      <c r="AO1805" s="89"/>
      <c r="AP1805" s="89"/>
      <c r="AQ1805" s="89"/>
      <c r="AR1805" s="89"/>
      <c r="AS1805" s="89"/>
      <c r="AT1805" s="89"/>
      <c r="AU1805" s="89"/>
      <c r="AV1805" s="89"/>
      <c r="AW1805" s="89"/>
      <c r="AX1805" s="89"/>
      <c r="AY1805" s="89"/>
      <c r="AZ1805" s="89"/>
      <c r="BA1805" s="89"/>
      <c r="BB1805" s="89"/>
      <c r="BC1805" s="89"/>
      <c r="BD1805" s="89"/>
      <c r="BE1805" s="89"/>
      <c r="BF1805" s="89"/>
      <c r="BG1805" s="89"/>
      <c r="BH1805" s="89"/>
      <c r="BI1805" s="89"/>
      <c r="BJ1805" s="89"/>
    </row>
    <row r="1806" spans="1:62" ht="12.75" x14ac:dyDescent="0.2">
      <c r="A1806" s="89"/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89"/>
      <c r="P1806" s="89"/>
      <c r="Q1806" s="89"/>
      <c r="R1806" s="89"/>
      <c r="S1806" s="89"/>
      <c r="T1806" s="89"/>
      <c r="U1806" s="89"/>
      <c r="V1806" s="89"/>
      <c r="W1806" s="89"/>
      <c r="X1806" s="89"/>
      <c r="Y1806" s="89"/>
      <c r="Z1806" s="89"/>
      <c r="AA1806" s="89"/>
      <c r="AB1806" s="89"/>
      <c r="AC1806" s="89"/>
      <c r="AD1806" s="89"/>
      <c r="AE1806" s="89"/>
      <c r="AF1806" s="89"/>
      <c r="AG1806" s="89"/>
      <c r="AH1806" s="89"/>
      <c r="AI1806" s="89"/>
      <c r="AJ1806" s="89"/>
      <c r="AK1806" s="89"/>
      <c r="AL1806" s="89"/>
      <c r="AM1806" s="89"/>
      <c r="AN1806" s="89"/>
      <c r="AO1806" s="89"/>
      <c r="AP1806" s="89"/>
      <c r="AQ1806" s="89"/>
      <c r="AR1806" s="89"/>
      <c r="AS1806" s="89"/>
      <c r="AT1806" s="89"/>
      <c r="AU1806" s="89"/>
      <c r="AV1806" s="89"/>
      <c r="AW1806" s="89"/>
      <c r="AX1806" s="89"/>
      <c r="AY1806" s="89"/>
      <c r="AZ1806" s="89"/>
      <c r="BA1806" s="89"/>
      <c r="BB1806" s="89"/>
      <c r="BC1806" s="89"/>
      <c r="BD1806" s="89"/>
      <c r="BE1806" s="89"/>
      <c r="BF1806" s="89"/>
      <c r="BG1806" s="89"/>
      <c r="BH1806" s="89"/>
      <c r="BI1806" s="89"/>
      <c r="BJ1806" s="89"/>
    </row>
    <row r="1807" spans="1:62" ht="12.75" x14ac:dyDescent="0.2">
      <c r="A1807" s="89"/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89"/>
      <c r="P1807" s="89"/>
      <c r="Q1807" s="89"/>
      <c r="R1807" s="89"/>
      <c r="S1807" s="89"/>
      <c r="T1807" s="89"/>
      <c r="U1807" s="89"/>
      <c r="V1807" s="89"/>
      <c r="W1807" s="89"/>
      <c r="X1807" s="89"/>
      <c r="Y1807" s="89"/>
      <c r="Z1807" s="89"/>
      <c r="AA1807" s="89"/>
      <c r="AB1807" s="89"/>
      <c r="AC1807" s="89"/>
      <c r="AD1807" s="89"/>
      <c r="AE1807" s="89"/>
      <c r="AF1807" s="89"/>
      <c r="AG1807" s="89"/>
      <c r="AH1807" s="89"/>
      <c r="AI1807" s="89"/>
      <c r="AJ1807" s="89"/>
      <c r="AK1807" s="89"/>
      <c r="AL1807" s="89"/>
      <c r="AM1807" s="89"/>
      <c r="AN1807" s="89"/>
      <c r="AO1807" s="89"/>
      <c r="AP1807" s="89"/>
      <c r="AQ1807" s="89"/>
      <c r="AR1807" s="89"/>
      <c r="AS1807" s="89"/>
      <c r="AT1807" s="89"/>
      <c r="AU1807" s="89"/>
      <c r="AV1807" s="89"/>
      <c r="AW1807" s="89"/>
      <c r="AX1807" s="89"/>
      <c r="AY1807" s="89"/>
      <c r="AZ1807" s="89"/>
      <c r="BA1807" s="89"/>
      <c r="BB1807" s="89"/>
      <c r="BC1807" s="89"/>
      <c r="BD1807" s="89"/>
      <c r="BE1807" s="89"/>
      <c r="BF1807" s="89"/>
      <c r="BG1807" s="89"/>
      <c r="BH1807" s="89"/>
      <c r="BI1807" s="89"/>
      <c r="BJ1807" s="89"/>
    </row>
    <row r="1808" spans="1:62" ht="12.75" x14ac:dyDescent="0.2">
      <c r="A1808" s="89"/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89"/>
      <c r="T1808" s="89"/>
      <c r="U1808" s="89"/>
      <c r="V1808" s="89"/>
      <c r="W1808" s="89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89"/>
      <c r="AJ1808" s="89"/>
      <c r="AK1808" s="89"/>
      <c r="AL1808" s="89"/>
      <c r="AM1808" s="89"/>
      <c r="AN1808" s="89"/>
      <c r="AO1808" s="89"/>
      <c r="AP1808" s="89"/>
      <c r="AQ1808" s="89"/>
      <c r="AR1808" s="89"/>
      <c r="AS1808" s="89"/>
      <c r="AT1808" s="89"/>
      <c r="AU1808" s="89"/>
      <c r="AV1808" s="89"/>
      <c r="AW1808" s="89"/>
      <c r="AX1808" s="89"/>
      <c r="AY1808" s="89"/>
      <c r="AZ1808" s="89"/>
      <c r="BA1808" s="89"/>
      <c r="BB1808" s="89"/>
      <c r="BC1808" s="89"/>
      <c r="BD1808" s="89"/>
      <c r="BE1808" s="89"/>
      <c r="BF1808" s="89"/>
      <c r="BG1808" s="89"/>
      <c r="BH1808" s="89"/>
      <c r="BI1808" s="89"/>
      <c r="BJ1808" s="89"/>
    </row>
    <row r="1809" spans="1:62" ht="12.75" x14ac:dyDescent="0.2">
      <c r="A1809" s="89"/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89"/>
      <c r="P1809" s="89"/>
      <c r="Q1809" s="89"/>
      <c r="R1809" s="89"/>
      <c r="S1809" s="89"/>
      <c r="T1809" s="89"/>
      <c r="U1809" s="89"/>
      <c r="V1809" s="89"/>
      <c r="W1809" s="89"/>
      <c r="X1809" s="89"/>
      <c r="Y1809" s="89"/>
      <c r="Z1809" s="89"/>
      <c r="AA1809" s="89"/>
      <c r="AB1809" s="89"/>
      <c r="AC1809" s="89"/>
      <c r="AD1809" s="89"/>
      <c r="AE1809" s="89"/>
      <c r="AF1809" s="89"/>
      <c r="AG1809" s="89"/>
      <c r="AH1809" s="89"/>
      <c r="AI1809" s="89"/>
      <c r="AJ1809" s="89"/>
      <c r="AK1809" s="89"/>
      <c r="AL1809" s="89"/>
      <c r="AM1809" s="89"/>
      <c r="AN1809" s="89"/>
      <c r="AO1809" s="89"/>
      <c r="AP1809" s="89"/>
      <c r="AQ1809" s="89"/>
      <c r="AR1809" s="89"/>
      <c r="AS1809" s="89"/>
      <c r="AT1809" s="89"/>
      <c r="AU1809" s="89"/>
      <c r="AV1809" s="89"/>
      <c r="AW1809" s="89"/>
      <c r="AX1809" s="89"/>
      <c r="AY1809" s="89"/>
      <c r="AZ1809" s="89"/>
      <c r="BA1809" s="89"/>
      <c r="BB1809" s="89"/>
      <c r="BC1809" s="89"/>
      <c r="BD1809" s="89"/>
      <c r="BE1809" s="89"/>
      <c r="BF1809" s="89"/>
      <c r="BG1809" s="89"/>
      <c r="BH1809" s="89"/>
      <c r="BI1809" s="89"/>
      <c r="BJ1809" s="89"/>
    </row>
    <row r="1810" spans="1:62" ht="12.75" x14ac:dyDescent="0.2">
      <c r="A1810" s="89"/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89"/>
      <c r="O1810" s="89"/>
      <c r="P1810" s="89"/>
      <c r="Q1810" s="89"/>
      <c r="R1810" s="89"/>
      <c r="S1810" s="89"/>
      <c r="T1810" s="89"/>
      <c r="U1810" s="89"/>
      <c r="V1810" s="89"/>
      <c r="W1810" s="89"/>
      <c r="X1810" s="89"/>
      <c r="Y1810" s="89"/>
      <c r="Z1810" s="89"/>
      <c r="AA1810" s="89"/>
      <c r="AB1810" s="89"/>
      <c r="AC1810" s="89"/>
      <c r="AD1810" s="89"/>
      <c r="AE1810" s="89"/>
      <c r="AF1810" s="89"/>
      <c r="AG1810" s="89"/>
      <c r="AH1810" s="89"/>
      <c r="AI1810" s="89"/>
      <c r="AJ1810" s="89"/>
      <c r="AK1810" s="89"/>
      <c r="AL1810" s="89"/>
      <c r="AM1810" s="89"/>
      <c r="AN1810" s="89"/>
      <c r="AO1810" s="89"/>
      <c r="AP1810" s="89"/>
      <c r="AQ1810" s="89"/>
      <c r="AR1810" s="89"/>
      <c r="AS1810" s="89"/>
      <c r="AT1810" s="89"/>
      <c r="AU1810" s="89"/>
      <c r="AV1810" s="89"/>
      <c r="AW1810" s="89"/>
      <c r="AX1810" s="89"/>
      <c r="AY1810" s="89"/>
      <c r="AZ1810" s="89"/>
      <c r="BA1810" s="89"/>
      <c r="BB1810" s="89"/>
      <c r="BC1810" s="89"/>
      <c r="BD1810" s="89"/>
      <c r="BE1810" s="89"/>
      <c r="BF1810" s="89"/>
      <c r="BG1810" s="89"/>
      <c r="BH1810" s="89"/>
      <c r="BI1810" s="89"/>
      <c r="BJ1810" s="89"/>
    </row>
    <row r="1811" spans="1:62" ht="12.75" x14ac:dyDescent="0.2">
      <c r="A1811" s="89"/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  <c r="S1811" s="89"/>
      <c r="T1811" s="89"/>
      <c r="U1811" s="89"/>
      <c r="V1811" s="89"/>
      <c r="W1811" s="89"/>
      <c r="X1811" s="89"/>
      <c r="Y1811" s="89"/>
      <c r="Z1811" s="89"/>
      <c r="AA1811" s="89"/>
      <c r="AB1811" s="89"/>
      <c r="AC1811" s="89"/>
      <c r="AD1811" s="89"/>
      <c r="AE1811" s="89"/>
      <c r="AF1811" s="89"/>
      <c r="AG1811" s="89"/>
      <c r="AH1811" s="89"/>
      <c r="AI1811" s="89"/>
      <c r="AJ1811" s="89"/>
      <c r="AK1811" s="89"/>
      <c r="AL1811" s="89"/>
      <c r="AM1811" s="89"/>
      <c r="AN1811" s="89"/>
      <c r="AO1811" s="89"/>
      <c r="AP1811" s="89"/>
      <c r="AQ1811" s="89"/>
      <c r="AR1811" s="89"/>
      <c r="AS1811" s="89"/>
      <c r="AT1811" s="89"/>
      <c r="AU1811" s="89"/>
      <c r="AV1811" s="89"/>
      <c r="AW1811" s="89"/>
      <c r="AX1811" s="89"/>
      <c r="AY1811" s="89"/>
      <c r="AZ1811" s="89"/>
      <c r="BA1811" s="89"/>
      <c r="BB1811" s="89"/>
      <c r="BC1811" s="89"/>
      <c r="BD1811" s="89"/>
      <c r="BE1811" s="89"/>
      <c r="BF1811" s="89"/>
      <c r="BG1811" s="89"/>
      <c r="BH1811" s="89"/>
      <c r="BI1811" s="89"/>
      <c r="BJ1811" s="89"/>
    </row>
    <row r="1812" spans="1:62" ht="12.75" x14ac:dyDescent="0.2">
      <c r="A1812" s="89"/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89"/>
      <c r="P1812" s="89"/>
      <c r="Q1812" s="89"/>
      <c r="R1812" s="89"/>
      <c r="S1812" s="89"/>
      <c r="T1812" s="89"/>
      <c r="U1812" s="89"/>
      <c r="V1812" s="89"/>
      <c r="W1812" s="89"/>
      <c r="X1812" s="89"/>
      <c r="Y1812" s="89"/>
      <c r="Z1812" s="89"/>
      <c r="AA1812" s="89"/>
      <c r="AB1812" s="89"/>
      <c r="AC1812" s="89"/>
      <c r="AD1812" s="89"/>
      <c r="AE1812" s="89"/>
      <c r="AF1812" s="89"/>
      <c r="AG1812" s="89"/>
      <c r="AH1812" s="89"/>
      <c r="AI1812" s="89"/>
      <c r="AJ1812" s="89"/>
      <c r="AK1812" s="89"/>
      <c r="AL1812" s="89"/>
      <c r="AM1812" s="89"/>
      <c r="AN1812" s="89"/>
      <c r="AO1812" s="89"/>
      <c r="AP1812" s="89"/>
      <c r="AQ1812" s="89"/>
      <c r="AR1812" s="89"/>
      <c r="AS1812" s="89"/>
      <c r="AT1812" s="89"/>
      <c r="AU1812" s="89"/>
      <c r="AV1812" s="89"/>
      <c r="AW1812" s="89"/>
      <c r="AX1812" s="89"/>
      <c r="AY1812" s="89"/>
      <c r="AZ1812" s="89"/>
      <c r="BA1812" s="89"/>
      <c r="BB1812" s="89"/>
      <c r="BC1812" s="89"/>
      <c r="BD1812" s="89"/>
      <c r="BE1812" s="89"/>
      <c r="BF1812" s="89"/>
      <c r="BG1812" s="89"/>
      <c r="BH1812" s="89"/>
      <c r="BI1812" s="89"/>
      <c r="BJ1812" s="89"/>
    </row>
    <row r="1813" spans="1:62" ht="12.75" x14ac:dyDescent="0.2">
      <c r="A1813" s="89"/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89"/>
      <c r="O1813" s="89"/>
      <c r="P1813" s="89"/>
      <c r="Q1813" s="89"/>
      <c r="R1813" s="89"/>
      <c r="S1813" s="89"/>
      <c r="T1813" s="89"/>
      <c r="U1813" s="89"/>
      <c r="V1813" s="89"/>
      <c r="W1813" s="89"/>
      <c r="X1813" s="89"/>
      <c r="Y1813" s="89"/>
      <c r="Z1813" s="89"/>
      <c r="AA1813" s="89"/>
      <c r="AB1813" s="89"/>
      <c r="AC1813" s="89"/>
      <c r="AD1813" s="89"/>
      <c r="AE1813" s="89"/>
      <c r="AF1813" s="89"/>
      <c r="AG1813" s="89"/>
      <c r="AH1813" s="89"/>
      <c r="AI1813" s="89"/>
      <c r="AJ1813" s="89"/>
      <c r="AK1813" s="89"/>
      <c r="AL1813" s="89"/>
      <c r="AM1813" s="89"/>
      <c r="AN1813" s="89"/>
      <c r="AO1813" s="89"/>
      <c r="AP1813" s="89"/>
      <c r="AQ1813" s="89"/>
      <c r="AR1813" s="89"/>
      <c r="AS1813" s="89"/>
      <c r="AT1813" s="89"/>
      <c r="AU1813" s="89"/>
      <c r="AV1813" s="89"/>
      <c r="AW1813" s="89"/>
      <c r="AX1813" s="89"/>
      <c r="AY1813" s="89"/>
      <c r="AZ1813" s="89"/>
      <c r="BA1813" s="89"/>
      <c r="BB1813" s="89"/>
      <c r="BC1813" s="89"/>
      <c r="BD1813" s="89"/>
      <c r="BE1813" s="89"/>
      <c r="BF1813" s="89"/>
      <c r="BG1813" s="89"/>
      <c r="BH1813" s="89"/>
      <c r="BI1813" s="89"/>
      <c r="BJ1813" s="89"/>
    </row>
    <row r="1814" spans="1:62" ht="12.75" x14ac:dyDescent="0.2">
      <c r="A1814" s="89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  <c r="S1814" s="89"/>
      <c r="T1814" s="89"/>
      <c r="U1814" s="89"/>
      <c r="V1814" s="89"/>
      <c r="W1814" s="89"/>
      <c r="X1814" s="89"/>
      <c r="Y1814" s="89"/>
      <c r="Z1814" s="89"/>
      <c r="AA1814" s="89"/>
      <c r="AB1814" s="89"/>
      <c r="AC1814" s="89"/>
      <c r="AD1814" s="89"/>
      <c r="AE1814" s="89"/>
      <c r="AF1814" s="89"/>
      <c r="AG1814" s="89"/>
      <c r="AH1814" s="89"/>
      <c r="AI1814" s="89"/>
      <c r="AJ1814" s="89"/>
      <c r="AK1814" s="89"/>
      <c r="AL1814" s="89"/>
      <c r="AM1814" s="89"/>
      <c r="AN1814" s="89"/>
      <c r="AO1814" s="89"/>
      <c r="AP1814" s="89"/>
      <c r="AQ1814" s="89"/>
      <c r="AR1814" s="89"/>
      <c r="AS1814" s="89"/>
      <c r="AT1814" s="89"/>
      <c r="AU1814" s="89"/>
      <c r="AV1814" s="89"/>
      <c r="AW1814" s="89"/>
      <c r="AX1814" s="89"/>
      <c r="AY1814" s="89"/>
      <c r="AZ1814" s="89"/>
      <c r="BA1814" s="89"/>
      <c r="BB1814" s="89"/>
      <c r="BC1814" s="89"/>
      <c r="BD1814" s="89"/>
      <c r="BE1814" s="89"/>
      <c r="BF1814" s="89"/>
      <c r="BG1814" s="89"/>
      <c r="BH1814" s="89"/>
      <c r="BI1814" s="89"/>
      <c r="BJ1814" s="89"/>
    </row>
    <row r="1815" spans="1:62" ht="12.75" x14ac:dyDescent="0.2">
      <c r="A1815" s="89"/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  <c r="L1815" s="89"/>
      <c r="M1815" s="89"/>
      <c r="N1815" s="89"/>
      <c r="O1815" s="89"/>
      <c r="P1815" s="89"/>
      <c r="Q1815" s="89"/>
      <c r="R1815" s="89"/>
      <c r="S1815" s="89"/>
      <c r="T1815" s="89"/>
      <c r="U1815" s="89"/>
      <c r="V1815" s="89"/>
      <c r="W1815" s="89"/>
      <c r="X1815" s="89"/>
      <c r="Y1815" s="89"/>
      <c r="Z1815" s="89"/>
      <c r="AA1815" s="89"/>
      <c r="AB1815" s="89"/>
      <c r="AC1815" s="89"/>
      <c r="AD1815" s="89"/>
      <c r="AE1815" s="89"/>
      <c r="AF1815" s="89"/>
      <c r="AG1815" s="89"/>
      <c r="AH1815" s="89"/>
      <c r="AI1815" s="89"/>
      <c r="AJ1815" s="89"/>
      <c r="AK1815" s="89"/>
      <c r="AL1815" s="89"/>
      <c r="AM1815" s="89"/>
      <c r="AN1815" s="89"/>
      <c r="AO1815" s="89"/>
      <c r="AP1815" s="89"/>
      <c r="AQ1815" s="89"/>
      <c r="AR1815" s="89"/>
      <c r="AS1815" s="89"/>
      <c r="AT1815" s="89"/>
      <c r="AU1815" s="89"/>
      <c r="AV1815" s="89"/>
      <c r="AW1815" s="89"/>
      <c r="AX1815" s="89"/>
      <c r="AY1815" s="89"/>
      <c r="AZ1815" s="89"/>
      <c r="BA1815" s="89"/>
      <c r="BB1815" s="89"/>
      <c r="BC1815" s="89"/>
      <c r="BD1815" s="89"/>
      <c r="BE1815" s="89"/>
      <c r="BF1815" s="89"/>
      <c r="BG1815" s="89"/>
      <c r="BH1815" s="89"/>
      <c r="BI1815" s="89"/>
      <c r="BJ1815" s="89"/>
    </row>
    <row r="1816" spans="1:62" ht="12.75" x14ac:dyDescent="0.2">
      <c r="A1816" s="89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  <c r="S1816" s="89"/>
      <c r="T1816" s="89"/>
      <c r="U1816" s="89"/>
      <c r="V1816" s="89"/>
      <c r="W1816" s="89"/>
      <c r="X1816" s="89"/>
      <c r="Y1816" s="89"/>
      <c r="Z1816" s="89"/>
      <c r="AA1816" s="89"/>
      <c r="AB1816" s="89"/>
      <c r="AC1816" s="89"/>
      <c r="AD1816" s="89"/>
      <c r="AE1816" s="89"/>
      <c r="AF1816" s="89"/>
      <c r="AG1816" s="89"/>
      <c r="AH1816" s="89"/>
      <c r="AI1816" s="89"/>
      <c r="AJ1816" s="89"/>
      <c r="AK1816" s="89"/>
      <c r="AL1816" s="89"/>
      <c r="AM1816" s="89"/>
      <c r="AN1816" s="89"/>
      <c r="AO1816" s="89"/>
      <c r="AP1816" s="89"/>
      <c r="AQ1816" s="89"/>
      <c r="AR1816" s="89"/>
      <c r="AS1816" s="89"/>
      <c r="AT1816" s="89"/>
      <c r="AU1816" s="89"/>
      <c r="AV1816" s="89"/>
      <c r="AW1816" s="89"/>
      <c r="AX1816" s="89"/>
      <c r="AY1816" s="89"/>
      <c r="AZ1816" s="89"/>
      <c r="BA1816" s="89"/>
      <c r="BB1816" s="89"/>
      <c r="BC1816" s="89"/>
      <c r="BD1816" s="89"/>
      <c r="BE1816" s="89"/>
      <c r="BF1816" s="89"/>
      <c r="BG1816" s="89"/>
      <c r="BH1816" s="89"/>
      <c r="BI1816" s="89"/>
      <c r="BJ1816" s="89"/>
    </row>
    <row r="1817" spans="1:62" ht="12.75" x14ac:dyDescent="0.2">
      <c r="A1817" s="89"/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  <c r="S1817" s="89"/>
      <c r="T1817" s="89"/>
      <c r="U1817" s="89"/>
      <c r="V1817" s="89"/>
      <c r="W1817" s="89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  <c r="AM1817" s="89"/>
      <c r="AN1817" s="89"/>
      <c r="AO1817" s="89"/>
      <c r="AP1817" s="89"/>
      <c r="AQ1817" s="89"/>
      <c r="AR1817" s="89"/>
      <c r="AS1817" s="89"/>
      <c r="AT1817" s="89"/>
      <c r="AU1817" s="89"/>
      <c r="AV1817" s="89"/>
      <c r="AW1817" s="89"/>
      <c r="AX1817" s="89"/>
      <c r="AY1817" s="89"/>
      <c r="AZ1817" s="89"/>
      <c r="BA1817" s="89"/>
      <c r="BB1817" s="89"/>
      <c r="BC1817" s="89"/>
      <c r="BD1817" s="89"/>
      <c r="BE1817" s="89"/>
      <c r="BF1817" s="89"/>
      <c r="BG1817" s="89"/>
      <c r="BH1817" s="89"/>
      <c r="BI1817" s="89"/>
      <c r="BJ1817" s="89"/>
    </row>
    <row r="1818" spans="1:62" ht="12.75" x14ac:dyDescent="0.2">
      <c r="A1818" s="89"/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89"/>
      <c r="P1818" s="89"/>
      <c r="Q1818" s="89"/>
      <c r="R1818" s="89"/>
      <c r="S1818" s="89"/>
      <c r="T1818" s="89"/>
      <c r="U1818" s="89"/>
      <c r="V1818" s="89"/>
      <c r="W1818" s="89"/>
      <c r="X1818" s="89"/>
      <c r="Y1818" s="89"/>
      <c r="Z1818" s="89"/>
      <c r="AA1818" s="89"/>
      <c r="AB1818" s="89"/>
      <c r="AC1818" s="89"/>
      <c r="AD1818" s="89"/>
      <c r="AE1818" s="89"/>
      <c r="AF1818" s="89"/>
      <c r="AG1818" s="89"/>
      <c r="AH1818" s="89"/>
      <c r="AI1818" s="89"/>
      <c r="AJ1818" s="89"/>
      <c r="AK1818" s="89"/>
      <c r="AL1818" s="89"/>
      <c r="AM1818" s="89"/>
      <c r="AN1818" s="89"/>
      <c r="AO1818" s="89"/>
      <c r="AP1818" s="89"/>
      <c r="AQ1818" s="89"/>
      <c r="AR1818" s="89"/>
      <c r="AS1818" s="89"/>
      <c r="AT1818" s="89"/>
      <c r="AU1818" s="89"/>
      <c r="AV1818" s="89"/>
      <c r="AW1818" s="89"/>
      <c r="AX1818" s="89"/>
      <c r="AY1818" s="89"/>
      <c r="AZ1818" s="89"/>
      <c r="BA1818" s="89"/>
      <c r="BB1818" s="89"/>
      <c r="BC1818" s="89"/>
      <c r="BD1818" s="89"/>
      <c r="BE1818" s="89"/>
      <c r="BF1818" s="89"/>
      <c r="BG1818" s="89"/>
      <c r="BH1818" s="89"/>
      <c r="BI1818" s="89"/>
      <c r="BJ1818" s="89"/>
    </row>
    <row r="1819" spans="1:62" ht="12.75" x14ac:dyDescent="0.2">
      <c r="A1819" s="89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89"/>
      <c r="P1819" s="89"/>
      <c r="Q1819" s="89"/>
      <c r="R1819" s="89"/>
      <c r="S1819" s="89"/>
      <c r="T1819" s="89"/>
      <c r="U1819" s="89"/>
      <c r="V1819" s="89"/>
      <c r="W1819" s="89"/>
      <c r="X1819" s="89"/>
      <c r="Y1819" s="89"/>
      <c r="Z1819" s="89"/>
      <c r="AA1819" s="89"/>
      <c r="AB1819" s="89"/>
      <c r="AC1819" s="89"/>
      <c r="AD1819" s="89"/>
      <c r="AE1819" s="89"/>
      <c r="AF1819" s="89"/>
      <c r="AG1819" s="89"/>
      <c r="AH1819" s="89"/>
      <c r="AI1819" s="89"/>
      <c r="AJ1819" s="89"/>
      <c r="AK1819" s="89"/>
      <c r="AL1819" s="89"/>
      <c r="AM1819" s="89"/>
      <c r="AN1819" s="89"/>
      <c r="AO1819" s="89"/>
      <c r="AP1819" s="89"/>
      <c r="AQ1819" s="89"/>
      <c r="AR1819" s="89"/>
      <c r="AS1819" s="89"/>
      <c r="AT1819" s="89"/>
      <c r="AU1819" s="89"/>
      <c r="AV1819" s="89"/>
      <c r="AW1819" s="89"/>
      <c r="AX1819" s="89"/>
      <c r="AY1819" s="89"/>
      <c r="AZ1819" s="89"/>
      <c r="BA1819" s="89"/>
      <c r="BB1819" s="89"/>
      <c r="BC1819" s="89"/>
      <c r="BD1819" s="89"/>
      <c r="BE1819" s="89"/>
      <c r="BF1819" s="89"/>
      <c r="BG1819" s="89"/>
      <c r="BH1819" s="89"/>
      <c r="BI1819" s="89"/>
      <c r="BJ1819" s="89"/>
    </row>
    <row r="1820" spans="1:62" ht="12.75" x14ac:dyDescent="0.2">
      <c r="A1820" s="89"/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  <c r="S1820" s="89"/>
      <c r="T1820" s="89"/>
      <c r="U1820" s="89"/>
      <c r="V1820" s="89"/>
      <c r="W1820" s="89"/>
      <c r="X1820" s="89"/>
      <c r="Y1820" s="89"/>
      <c r="Z1820" s="89"/>
      <c r="AA1820" s="89"/>
      <c r="AB1820" s="89"/>
      <c r="AC1820" s="89"/>
      <c r="AD1820" s="89"/>
      <c r="AE1820" s="89"/>
      <c r="AF1820" s="89"/>
      <c r="AG1820" s="89"/>
      <c r="AH1820" s="89"/>
      <c r="AI1820" s="89"/>
      <c r="AJ1820" s="89"/>
      <c r="AK1820" s="89"/>
      <c r="AL1820" s="89"/>
      <c r="AM1820" s="89"/>
      <c r="AN1820" s="89"/>
      <c r="AO1820" s="89"/>
      <c r="AP1820" s="89"/>
      <c r="AQ1820" s="89"/>
      <c r="AR1820" s="89"/>
      <c r="AS1820" s="89"/>
      <c r="AT1820" s="89"/>
      <c r="AU1820" s="89"/>
      <c r="AV1820" s="89"/>
      <c r="AW1820" s="89"/>
      <c r="AX1820" s="89"/>
      <c r="AY1820" s="89"/>
      <c r="AZ1820" s="89"/>
      <c r="BA1820" s="89"/>
      <c r="BB1820" s="89"/>
      <c r="BC1820" s="89"/>
      <c r="BD1820" s="89"/>
      <c r="BE1820" s="89"/>
      <c r="BF1820" s="89"/>
      <c r="BG1820" s="89"/>
      <c r="BH1820" s="89"/>
      <c r="BI1820" s="89"/>
      <c r="BJ1820" s="89"/>
    </row>
    <row r="1821" spans="1:62" ht="12.75" x14ac:dyDescent="0.2">
      <c r="A1821" s="89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89"/>
      <c r="P1821" s="89"/>
      <c r="Q1821" s="89"/>
      <c r="R1821" s="89"/>
      <c r="S1821" s="89"/>
      <c r="T1821" s="89"/>
      <c r="U1821" s="89"/>
      <c r="V1821" s="89"/>
      <c r="W1821" s="89"/>
      <c r="X1821" s="89"/>
      <c r="Y1821" s="89"/>
      <c r="Z1821" s="89"/>
      <c r="AA1821" s="89"/>
      <c r="AB1821" s="89"/>
      <c r="AC1821" s="89"/>
      <c r="AD1821" s="89"/>
      <c r="AE1821" s="89"/>
      <c r="AF1821" s="89"/>
      <c r="AG1821" s="89"/>
      <c r="AH1821" s="89"/>
      <c r="AI1821" s="89"/>
      <c r="AJ1821" s="89"/>
      <c r="AK1821" s="89"/>
      <c r="AL1821" s="89"/>
      <c r="AM1821" s="89"/>
      <c r="AN1821" s="89"/>
      <c r="AO1821" s="89"/>
      <c r="AP1821" s="89"/>
      <c r="AQ1821" s="89"/>
      <c r="AR1821" s="89"/>
      <c r="AS1821" s="89"/>
      <c r="AT1821" s="89"/>
      <c r="AU1821" s="89"/>
      <c r="AV1821" s="89"/>
      <c r="AW1821" s="89"/>
      <c r="AX1821" s="89"/>
      <c r="AY1821" s="89"/>
      <c r="AZ1821" s="89"/>
      <c r="BA1821" s="89"/>
      <c r="BB1821" s="89"/>
      <c r="BC1821" s="89"/>
      <c r="BD1821" s="89"/>
      <c r="BE1821" s="89"/>
      <c r="BF1821" s="89"/>
      <c r="BG1821" s="89"/>
      <c r="BH1821" s="89"/>
      <c r="BI1821" s="89"/>
      <c r="BJ1821" s="89"/>
    </row>
    <row r="1822" spans="1:62" ht="12.75" x14ac:dyDescent="0.2">
      <c r="A1822" s="89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89"/>
      <c r="P1822" s="89"/>
      <c r="Q1822" s="89"/>
      <c r="R1822" s="89"/>
      <c r="S1822" s="89"/>
      <c r="T1822" s="89"/>
      <c r="U1822" s="89"/>
      <c r="V1822" s="89"/>
      <c r="W1822" s="89"/>
      <c r="X1822" s="89"/>
      <c r="Y1822" s="89"/>
      <c r="Z1822" s="89"/>
      <c r="AA1822" s="89"/>
      <c r="AB1822" s="89"/>
      <c r="AC1822" s="89"/>
      <c r="AD1822" s="89"/>
      <c r="AE1822" s="89"/>
      <c r="AF1822" s="89"/>
      <c r="AG1822" s="89"/>
      <c r="AH1822" s="89"/>
      <c r="AI1822" s="89"/>
      <c r="AJ1822" s="89"/>
      <c r="AK1822" s="89"/>
      <c r="AL1822" s="89"/>
      <c r="AM1822" s="89"/>
      <c r="AN1822" s="89"/>
      <c r="AO1822" s="89"/>
      <c r="AP1822" s="89"/>
      <c r="AQ1822" s="89"/>
      <c r="AR1822" s="89"/>
      <c r="AS1822" s="89"/>
      <c r="AT1822" s="89"/>
      <c r="AU1822" s="89"/>
      <c r="AV1822" s="89"/>
      <c r="AW1822" s="89"/>
      <c r="AX1822" s="89"/>
      <c r="AY1822" s="89"/>
      <c r="AZ1822" s="89"/>
      <c r="BA1822" s="89"/>
      <c r="BB1822" s="89"/>
      <c r="BC1822" s="89"/>
      <c r="BD1822" s="89"/>
      <c r="BE1822" s="89"/>
      <c r="BF1822" s="89"/>
      <c r="BG1822" s="89"/>
      <c r="BH1822" s="89"/>
      <c r="BI1822" s="89"/>
      <c r="BJ1822" s="89"/>
    </row>
    <row r="1823" spans="1:62" ht="12.75" x14ac:dyDescent="0.2">
      <c r="A1823" s="89"/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  <c r="S1823" s="89"/>
      <c r="T1823" s="89"/>
      <c r="U1823" s="89"/>
      <c r="V1823" s="89"/>
      <c r="W1823" s="89"/>
      <c r="X1823" s="89"/>
      <c r="Y1823" s="89"/>
      <c r="Z1823" s="89"/>
      <c r="AA1823" s="89"/>
      <c r="AB1823" s="89"/>
      <c r="AC1823" s="89"/>
      <c r="AD1823" s="89"/>
      <c r="AE1823" s="89"/>
      <c r="AF1823" s="89"/>
      <c r="AG1823" s="89"/>
      <c r="AH1823" s="89"/>
      <c r="AI1823" s="89"/>
      <c r="AJ1823" s="89"/>
      <c r="AK1823" s="89"/>
      <c r="AL1823" s="89"/>
      <c r="AM1823" s="89"/>
      <c r="AN1823" s="89"/>
      <c r="AO1823" s="89"/>
      <c r="AP1823" s="89"/>
      <c r="AQ1823" s="89"/>
      <c r="AR1823" s="89"/>
      <c r="AS1823" s="89"/>
      <c r="AT1823" s="89"/>
      <c r="AU1823" s="89"/>
      <c r="AV1823" s="89"/>
      <c r="AW1823" s="89"/>
      <c r="AX1823" s="89"/>
      <c r="AY1823" s="89"/>
      <c r="AZ1823" s="89"/>
      <c r="BA1823" s="89"/>
      <c r="BB1823" s="89"/>
      <c r="BC1823" s="89"/>
      <c r="BD1823" s="89"/>
      <c r="BE1823" s="89"/>
      <c r="BF1823" s="89"/>
      <c r="BG1823" s="89"/>
      <c r="BH1823" s="89"/>
      <c r="BI1823" s="89"/>
      <c r="BJ1823" s="89"/>
    </row>
    <row r="1824" spans="1:62" ht="12.75" x14ac:dyDescent="0.2">
      <c r="A1824" s="89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  <c r="M1824" s="89"/>
      <c r="N1824" s="89"/>
      <c r="O1824" s="89"/>
      <c r="P1824" s="89"/>
      <c r="Q1824" s="89"/>
      <c r="R1824" s="89"/>
      <c r="S1824" s="89"/>
      <c r="T1824" s="89"/>
      <c r="U1824" s="89"/>
      <c r="V1824" s="89"/>
      <c r="W1824" s="89"/>
      <c r="X1824" s="89"/>
      <c r="Y1824" s="89"/>
      <c r="Z1824" s="89"/>
      <c r="AA1824" s="89"/>
      <c r="AB1824" s="89"/>
      <c r="AC1824" s="89"/>
      <c r="AD1824" s="89"/>
      <c r="AE1824" s="89"/>
      <c r="AF1824" s="89"/>
      <c r="AG1824" s="89"/>
      <c r="AH1824" s="89"/>
      <c r="AI1824" s="89"/>
      <c r="AJ1824" s="89"/>
      <c r="AK1824" s="89"/>
      <c r="AL1824" s="89"/>
      <c r="AM1824" s="89"/>
      <c r="AN1824" s="89"/>
      <c r="AO1824" s="89"/>
      <c r="AP1824" s="89"/>
      <c r="AQ1824" s="89"/>
      <c r="AR1824" s="89"/>
      <c r="AS1824" s="89"/>
      <c r="AT1824" s="89"/>
      <c r="AU1824" s="89"/>
      <c r="AV1824" s="89"/>
      <c r="AW1824" s="89"/>
      <c r="AX1824" s="89"/>
      <c r="AY1824" s="89"/>
      <c r="AZ1824" s="89"/>
      <c r="BA1824" s="89"/>
      <c r="BB1824" s="89"/>
      <c r="BC1824" s="89"/>
      <c r="BD1824" s="89"/>
      <c r="BE1824" s="89"/>
      <c r="BF1824" s="89"/>
      <c r="BG1824" s="89"/>
      <c r="BH1824" s="89"/>
      <c r="BI1824" s="89"/>
      <c r="BJ1824" s="89"/>
    </row>
    <row r="1825" spans="1:62" ht="12.75" x14ac:dyDescent="0.2">
      <c r="A1825" s="89"/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  <c r="L1825" s="89"/>
      <c r="M1825" s="89"/>
      <c r="N1825" s="89"/>
      <c r="O1825" s="89"/>
      <c r="P1825" s="89"/>
      <c r="Q1825" s="89"/>
      <c r="R1825" s="89"/>
      <c r="S1825" s="89"/>
      <c r="T1825" s="89"/>
      <c r="U1825" s="89"/>
      <c r="V1825" s="89"/>
      <c r="W1825" s="89"/>
      <c r="X1825" s="89"/>
      <c r="Y1825" s="89"/>
      <c r="Z1825" s="89"/>
      <c r="AA1825" s="89"/>
      <c r="AB1825" s="89"/>
      <c r="AC1825" s="89"/>
      <c r="AD1825" s="89"/>
      <c r="AE1825" s="89"/>
      <c r="AF1825" s="89"/>
      <c r="AG1825" s="89"/>
      <c r="AH1825" s="89"/>
      <c r="AI1825" s="89"/>
      <c r="AJ1825" s="89"/>
      <c r="AK1825" s="89"/>
      <c r="AL1825" s="89"/>
      <c r="AM1825" s="89"/>
      <c r="AN1825" s="89"/>
      <c r="AO1825" s="89"/>
      <c r="AP1825" s="89"/>
      <c r="AQ1825" s="89"/>
      <c r="AR1825" s="89"/>
      <c r="AS1825" s="89"/>
      <c r="AT1825" s="89"/>
      <c r="AU1825" s="89"/>
      <c r="AV1825" s="89"/>
      <c r="AW1825" s="89"/>
      <c r="AX1825" s="89"/>
      <c r="AY1825" s="89"/>
      <c r="AZ1825" s="89"/>
      <c r="BA1825" s="89"/>
      <c r="BB1825" s="89"/>
      <c r="BC1825" s="89"/>
      <c r="BD1825" s="89"/>
      <c r="BE1825" s="89"/>
      <c r="BF1825" s="89"/>
      <c r="BG1825" s="89"/>
      <c r="BH1825" s="89"/>
      <c r="BI1825" s="89"/>
      <c r="BJ1825" s="89"/>
    </row>
    <row r="1826" spans="1:62" ht="12.75" x14ac:dyDescent="0.2">
      <c r="A1826" s="89"/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  <c r="S1826" s="89"/>
      <c r="T1826" s="89"/>
      <c r="U1826" s="89"/>
      <c r="V1826" s="89"/>
      <c r="W1826" s="89"/>
      <c r="X1826" s="89"/>
      <c r="Y1826" s="89"/>
      <c r="Z1826" s="89"/>
      <c r="AA1826" s="89"/>
      <c r="AB1826" s="89"/>
      <c r="AC1826" s="89"/>
      <c r="AD1826" s="89"/>
      <c r="AE1826" s="89"/>
      <c r="AF1826" s="89"/>
      <c r="AG1826" s="89"/>
      <c r="AH1826" s="89"/>
      <c r="AI1826" s="89"/>
      <c r="AJ1826" s="89"/>
      <c r="AK1826" s="89"/>
      <c r="AL1826" s="89"/>
      <c r="AM1826" s="89"/>
      <c r="AN1826" s="89"/>
      <c r="AO1826" s="89"/>
      <c r="AP1826" s="89"/>
      <c r="AQ1826" s="89"/>
      <c r="AR1826" s="89"/>
      <c r="AS1826" s="89"/>
      <c r="AT1826" s="89"/>
      <c r="AU1826" s="89"/>
      <c r="AV1826" s="89"/>
      <c r="AW1826" s="89"/>
      <c r="AX1826" s="89"/>
      <c r="AY1826" s="89"/>
      <c r="AZ1826" s="89"/>
      <c r="BA1826" s="89"/>
      <c r="BB1826" s="89"/>
      <c r="BC1826" s="89"/>
      <c r="BD1826" s="89"/>
      <c r="BE1826" s="89"/>
      <c r="BF1826" s="89"/>
      <c r="BG1826" s="89"/>
      <c r="BH1826" s="89"/>
      <c r="BI1826" s="89"/>
      <c r="BJ1826" s="89"/>
    </row>
    <row r="1827" spans="1:62" ht="12.75" x14ac:dyDescent="0.2">
      <c r="A1827" s="89"/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  <c r="L1827" s="89"/>
      <c r="M1827" s="89"/>
      <c r="N1827" s="89"/>
      <c r="O1827" s="89"/>
      <c r="P1827" s="89"/>
      <c r="Q1827" s="89"/>
      <c r="R1827" s="89"/>
      <c r="S1827" s="89"/>
      <c r="T1827" s="89"/>
      <c r="U1827" s="89"/>
      <c r="V1827" s="89"/>
      <c r="W1827" s="89"/>
      <c r="X1827" s="89"/>
      <c r="Y1827" s="89"/>
      <c r="Z1827" s="89"/>
      <c r="AA1827" s="89"/>
      <c r="AB1827" s="89"/>
      <c r="AC1827" s="89"/>
      <c r="AD1827" s="89"/>
      <c r="AE1827" s="89"/>
      <c r="AF1827" s="89"/>
      <c r="AG1827" s="89"/>
      <c r="AH1827" s="89"/>
      <c r="AI1827" s="89"/>
      <c r="AJ1827" s="89"/>
      <c r="AK1827" s="89"/>
      <c r="AL1827" s="89"/>
      <c r="AM1827" s="89"/>
      <c r="AN1827" s="89"/>
      <c r="AO1827" s="89"/>
      <c r="AP1827" s="89"/>
      <c r="AQ1827" s="89"/>
      <c r="AR1827" s="89"/>
      <c r="AS1827" s="89"/>
      <c r="AT1827" s="89"/>
      <c r="AU1827" s="89"/>
      <c r="AV1827" s="89"/>
      <c r="AW1827" s="89"/>
      <c r="AX1827" s="89"/>
      <c r="AY1827" s="89"/>
      <c r="AZ1827" s="89"/>
      <c r="BA1827" s="89"/>
      <c r="BB1827" s="89"/>
      <c r="BC1827" s="89"/>
      <c r="BD1827" s="89"/>
      <c r="BE1827" s="89"/>
      <c r="BF1827" s="89"/>
      <c r="BG1827" s="89"/>
      <c r="BH1827" s="89"/>
      <c r="BI1827" s="89"/>
      <c r="BJ1827" s="89"/>
    </row>
    <row r="1828" spans="1:62" ht="12.75" x14ac:dyDescent="0.2">
      <c r="A1828" s="89"/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  <c r="L1828" s="89"/>
      <c r="M1828" s="89"/>
      <c r="N1828" s="89"/>
      <c r="O1828" s="89"/>
      <c r="P1828" s="89"/>
      <c r="Q1828" s="89"/>
      <c r="R1828" s="89"/>
      <c r="S1828" s="89"/>
      <c r="T1828" s="89"/>
      <c r="U1828" s="89"/>
      <c r="V1828" s="89"/>
      <c r="W1828" s="89"/>
      <c r="X1828" s="89"/>
      <c r="Y1828" s="89"/>
      <c r="Z1828" s="89"/>
      <c r="AA1828" s="89"/>
      <c r="AB1828" s="89"/>
      <c r="AC1828" s="89"/>
      <c r="AD1828" s="89"/>
      <c r="AE1828" s="89"/>
      <c r="AF1828" s="89"/>
      <c r="AG1828" s="89"/>
      <c r="AH1828" s="89"/>
      <c r="AI1828" s="89"/>
      <c r="AJ1828" s="89"/>
      <c r="AK1828" s="89"/>
      <c r="AL1828" s="89"/>
      <c r="AM1828" s="89"/>
      <c r="AN1828" s="89"/>
      <c r="AO1828" s="89"/>
      <c r="AP1828" s="89"/>
      <c r="AQ1828" s="89"/>
      <c r="AR1828" s="89"/>
      <c r="AS1828" s="89"/>
      <c r="AT1828" s="89"/>
      <c r="AU1828" s="89"/>
      <c r="AV1828" s="89"/>
      <c r="AW1828" s="89"/>
      <c r="AX1828" s="89"/>
      <c r="AY1828" s="89"/>
      <c r="AZ1828" s="89"/>
      <c r="BA1828" s="89"/>
      <c r="BB1828" s="89"/>
      <c r="BC1828" s="89"/>
      <c r="BD1828" s="89"/>
      <c r="BE1828" s="89"/>
      <c r="BF1828" s="89"/>
      <c r="BG1828" s="89"/>
      <c r="BH1828" s="89"/>
      <c r="BI1828" s="89"/>
      <c r="BJ1828" s="89"/>
    </row>
    <row r="1829" spans="1:62" ht="12.75" x14ac:dyDescent="0.2">
      <c r="A1829" s="89"/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  <c r="S1829" s="89"/>
      <c r="T1829" s="89"/>
      <c r="U1829" s="89"/>
      <c r="V1829" s="89"/>
      <c r="W1829" s="89"/>
      <c r="X1829" s="89"/>
      <c r="Y1829" s="89"/>
      <c r="Z1829" s="89"/>
      <c r="AA1829" s="89"/>
      <c r="AB1829" s="89"/>
      <c r="AC1829" s="89"/>
      <c r="AD1829" s="89"/>
      <c r="AE1829" s="89"/>
      <c r="AF1829" s="89"/>
      <c r="AG1829" s="89"/>
      <c r="AH1829" s="89"/>
      <c r="AI1829" s="89"/>
      <c r="AJ1829" s="89"/>
      <c r="AK1829" s="89"/>
      <c r="AL1829" s="89"/>
      <c r="AM1829" s="89"/>
      <c r="AN1829" s="89"/>
      <c r="AO1829" s="89"/>
      <c r="AP1829" s="89"/>
      <c r="AQ1829" s="89"/>
      <c r="AR1829" s="89"/>
      <c r="AS1829" s="89"/>
      <c r="AT1829" s="89"/>
      <c r="AU1829" s="89"/>
      <c r="AV1829" s="89"/>
      <c r="AW1829" s="89"/>
      <c r="AX1829" s="89"/>
      <c r="AY1829" s="89"/>
      <c r="AZ1829" s="89"/>
      <c r="BA1829" s="89"/>
      <c r="BB1829" s="89"/>
      <c r="BC1829" s="89"/>
      <c r="BD1829" s="89"/>
      <c r="BE1829" s="89"/>
      <c r="BF1829" s="89"/>
      <c r="BG1829" s="89"/>
      <c r="BH1829" s="89"/>
      <c r="BI1829" s="89"/>
      <c r="BJ1829" s="89"/>
    </row>
    <row r="1830" spans="1:62" ht="12.75" x14ac:dyDescent="0.2">
      <c r="A1830" s="89"/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  <c r="L1830" s="89"/>
      <c r="M1830" s="89"/>
      <c r="N1830" s="89"/>
      <c r="O1830" s="89"/>
      <c r="P1830" s="89"/>
      <c r="Q1830" s="89"/>
      <c r="R1830" s="89"/>
      <c r="S1830" s="89"/>
      <c r="T1830" s="89"/>
      <c r="U1830" s="89"/>
      <c r="V1830" s="89"/>
      <c r="W1830" s="89"/>
      <c r="X1830" s="89"/>
      <c r="Y1830" s="89"/>
      <c r="Z1830" s="89"/>
      <c r="AA1830" s="89"/>
      <c r="AB1830" s="89"/>
      <c r="AC1830" s="89"/>
      <c r="AD1830" s="89"/>
      <c r="AE1830" s="89"/>
      <c r="AF1830" s="89"/>
      <c r="AG1830" s="89"/>
      <c r="AH1830" s="89"/>
      <c r="AI1830" s="89"/>
      <c r="AJ1830" s="89"/>
      <c r="AK1830" s="89"/>
      <c r="AL1830" s="89"/>
      <c r="AM1830" s="89"/>
      <c r="AN1830" s="89"/>
      <c r="AO1830" s="89"/>
      <c r="AP1830" s="89"/>
      <c r="AQ1830" s="89"/>
      <c r="AR1830" s="89"/>
      <c r="AS1830" s="89"/>
      <c r="AT1830" s="89"/>
      <c r="AU1830" s="89"/>
      <c r="AV1830" s="89"/>
      <c r="AW1830" s="89"/>
      <c r="AX1830" s="89"/>
      <c r="AY1830" s="89"/>
      <c r="AZ1830" s="89"/>
      <c r="BA1830" s="89"/>
      <c r="BB1830" s="89"/>
      <c r="BC1830" s="89"/>
      <c r="BD1830" s="89"/>
      <c r="BE1830" s="89"/>
      <c r="BF1830" s="89"/>
      <c r="BG1830" s="89"/>
      <c r="BH1830" s="89"/>
      <c r="BI1830" s="89"/>
      <c r="BJ1830" s="89"/>
    </row>
    <row r="1831" spans="1:62" ht="12.75" x14ac:dyDescent="0.2">
      <c r="A1831" s="89"/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  <c r="M1831" s="89"/>
      <c r="N1831" s="89"/>
      <c r="O1831" s="89"/>
      <c r="P1831" s="89"/>
      <c r="Q1831" s="89"/>
      <c r="R1831" s="89"/>
      <c r="S1831" s="89"/>
      <c r="T1831" s="89"/>
      <c r="U1831" s="89"/>
      <c r="V1831" s="89"/>
      <c r="W1831" s="89"/>
      <c r="X1831" s="89"/>
      <c r="Y1831" s="89"/>
      <c r="Z1831" s="89"/>
      <c r="AA1831" s="89"/>
      <c r="AB1831" s="89"/>
      <c r="AC1831" s="89"/>
      <c r="AD1831" s="89"/>
      <c r="AE1831" s="89"/>
      <c r="AF1831" s="89"/>
      <c r="AG1831" s="89"/>
      <c r="AH1831" s="89"/>
      <c r="AI1831" s="89"/>
      <c r="AJ1831" s="89"/>
      <c r="AK1831" s="89"/>
      <c r="AL1831" s="89"/>
      <c r="AM1831" s="89"/>
      <c r="AN1831" s="89"/>
      <c r="AO1831" s="89"/>
      <c r="AP1831" s="89"/>
      <c r="AQ1831" s="89"/>
      <c r="AR1831" s="89"/>
      <c r="AS1831" s="89"/>
      <c r="AT1831" s="89"/>
      <c r="AU1831" s="89"/>
      <c r="AV1831" s="89"/>
      <c r="AW1831" s="89"/>
      <c r="AX1831" s="89"/>
      <c r="AY1831" s="89"/>
      <c r="AZ1831" s="89"/>
      <c r="BA1831" s="89"/>
      <c r="BB1831" s="89"/>
      <c r="BC1831" s="89"/>
      <c r="BD1831" s="89"/>
      <c r="BE1831" s="89"/>
      <c r="BF1831" s="89"/>
      <c r="BG1831" s="89"/>
      <c r="BH1831" s="89"/>
      <c r="BI1831" s="89"/>
      <c r="BJ1831" s="89"/>
    </row>
    <row r="1832" spans="1:62" ht="12.75" x14ac:dyDescent="0.2">
      <c r="A1832" s="89"/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  <c r="L1832" s="89"/>
      <c r="M1832" s="89"/>
      <c r="N1832" s="89"/>
      <c r="O1832" s="89"/>
      <c r="P1832" s="89"/>
      <c r="Q1832" s="89"/>
      <c r="R1832" s="89"/>
      <c r="S1832" s="89"/>
      <c r="T1832" s="89"/>
      <c r="U1832" s="89"/>
      <c r="V1832" s="89"/>
      <c r="W1832" s="89"/>
      <c r="X1832" s="89"/>
      <c r="Y1832" s="89"/>
      <c r="Z1832" s="89"/>
      <c r="AA1832" s="89"/>
      <c r="AB1832" s="89"/>
      <c r="AC1832" s="89"/>
      <c r="AD1832" s="89"/>
      <c r="AE1832" s="89"/>
      <c r="AF1832" s="89"/>
      <c r="AG1832" s="89"/>
      <c r="AH1832" s="89"/>
      <c r="AI1832" s="89"/>
      <c r="AJ1832" s="89"/>
      <c r="AK1832" s="89"/>
      <c r="AL1832" s="89"/>
      <c r="AM1832" s="89"/>
      <c r="AN1832" s="89"/>
      <c r="AO1832" s="89"/>
      <c r="AP1832" s="89"/>
      <c r="AQ1832" s="89"/>
      <c r="AR1832" s="89"/>
      <c r="AS1832" s="89"/>
      <c r="AT1832" s="89"/>
      <c r="AU1832" s="89"/>
      <c r="AV1832" s="89"/>
      <c r="AW1832" s="89"/>
      <c r="AX1832" s="89"/>
      <c r="AY1832" s="89"/>
      <c r="AZ1832" s="89"/>
      <c r="BA1832" s="89"/>
      <c r="BB1832" s="89"/>
      <c r="BC1832" s="89"/>
      <c r="BD1832" s="89"/>
      <c r="BE1832" s="89"/>
      <c r="BF1832" s="89"/>
      <c r="BG1832" s="89"/>
      <c r="BH1832" s="89"/>
      <c r="BI1832" s="89"/>
      <c r="BJ1832" s="89"/>
    </row>
    <row r="1833" spans="1:62" ht="12.75" x14ac:dyDescent="0.2">
      <c r="A1833" s="89"/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  <c r="L1833" s="89"/>
      <c r="M1833" s="89"/>
      <c r="N1833" s="89"/>
      <c r="O1833" s="89"/>
      <c r="P1833" s="89"/>
      <c r="Q1833" s="89"/>
      <c r="R1833" s="89"/>
      <c r="S1833" s="89"/>
      <c r="T1833" s="89"/>
      <c r="U1833" s="89"/>
      <c r="V1833" s="89"/>
      <c r="W1833" s="89"/>
      <c r="X1833" s="89"/>
      <c r="Y1833" s="89"/>
      <c r="Z1833" s="89"/>
      <c r="AA1833" s="89"/>
      <c r="AB1833" s="89"/>
      <c r="AC1833" s="89"/>
      <c r="AD1833" s="89"/>
      <c r="AE1833" s="89"/>
      <c r="AF1833" s="89"/>
      <c r="AG1833" s="89"/>
      <c r="AH1833" s="89"/>
      <c r="AI1833" s="89"/>
      <c r="AJ1833" s="89"/>
      <c r="AK1833" s="89"/>
      <c r="AL1833" s="89"/>
      <c r="AM1833" s="89"/>
      <c r="AN1833" s="89"/>
      <c r="AO1833" s="89"/>
      <c r="AP1833" s="89"/>
      <c r="AQ1833" s="89"/>
      <c r="AR1833" s="89"/>
      <c r="AS1833" s="89"/>
      <c r="AT1833" s="89"/>
      <c r="AU1833" s="89"/>
      <c r="AV1833" s="89"/>
      <c r="AW1833" s="89"/>
      <c r="AX1833" s="89"/>
      <c r="AY1833" s="89"/>
      <c r="AZ1833" s="89"/>
      <c r="BA1833" s="89"/>
      <c r="BB1833" s="89"/>
      <c r="BC1833" s="89"/>
      <c r="BD1833" s="89"/>
      <c r="BE1833" s="89"/>
      <c r="BF1833" s="89"/>
      <c r="BG1833" s="89"/>
      <c r="BH1833" s="89"/>
      <c r="BI1833" s="89"/>
      <c r="BJ1833" s="89"/>
    </row>
    <row r="1834" spans="1:62" ht="12.75" x14ac:dyDescent="0.2">
      <c r="A1834" s="89"/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  <c r="L1834" s="89"/>
      <c r="M1834" s="89"/>
      <c r="N1834" s="89"/>
      <c r="O1834" s="89"/>
      <c r="P1834" s="89"/>
      <c r="Q1834" s="89"/>
      <c r="R1834" s="89"/>
      <c r="S1834" s="89"/>
      <c r="T1834" s="89"/>
      <c r="U1834" s="89"/>
      <c r="V1834" s="89"/>
      <c r="W1834" s="89"/>
      <c r="X1834" s="89"/>
      <c r="Y1834" s="89"/>
      <c r="Z1834" s="89"/>
      <c r="AA1834" s="89"/>
      <c r="AB1834" s="89"/>
      <c r="AC1834" s="89"/>
      <c r="AD1834" s="89"/>
      <c r="AE1834" s="89"/>
      <c r="AF1834" s="89"/>
      <c r="AG1834" s="89"/>
      <c r="AH1834" s="89"/>
      <c r="AI1834" s="89"/>
      <c r="AJ1834" s="89"/>
      <c r="AK1834" s="89"/>
      <c r="AL1834" s="89"/>
      <c r="AM1834" s="89"/>
      <c r="AN1834" s="89"/>
      <c r="AO1834" s="89"/>
      <c r="AP1834" s="89"/>
      <c r="AQ1834" s="89"/>
      <c r="AR1834" s="89"/>
      <c r="AS1834" s="89"/>
      <c r="AT1834" s="89"/>
      <c r="AU1834" s="89"/>
      <c r="AV1834" s="89"/>
      <c r="AW1834" s="89"/>
      <c r="AX1834" s="89"/>
      <c r="AY1834" s="89"/>
      <c r="AZ1834" s="89"/>
      <c r="BA1834" s="89"/>
      <c r="BB1834" s="89"/>
      <c r="BC1834" s="89"/>
      <c r="BD1834" s="89"/>
      <c r="BE1834" s="89"/>
      <c r="BF1834" s="89"/>
      <c r="BG1834" s="89"/>
      <c r="BH1834" s="89"/>
      <c r="BI1834" s="89"/>
      <c r="BJ1834" s="89"/>
    </row>
    <row r="1835" spans="1:62" ht="12.75" x14ac:dyDescent="0.2">
      <c r="A1835" s="89"/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  <c r="L1835" s="89"/>
      <c r="M1835" s="89"/>
      <c r="N1835" s="89"/>
      <c r="O1835" s="89"/>
      <c r="P1835" s="89"/>
      <c r="Q1835" s="89"/>
      <c r="R1835" s="89"/>
      <c r="S1835" s="89"/>
      <c r="T1835" s="89"/>
      <c r="U1835" s="89"/>
      <c r="V1835" s="89"/>
      <c r="W1835" s="89"/>
      <c r="X1835" s="89"/>
      <c r="Y1835" s="89"/>
      <c r="Z1835" s="89"/>
      <c r="AA1835" s="89"/>
      <c r="AB1835" s="89"/>
      <c r="AC1835" s="89"/>
      <c r="AD1835" s="89"/>
      <c r="AE1835" s="89"/>
      <c r="AF1835" s="89"/>
      <c r="AG1835" s="89"/>
      <c r="AH1835" s="89"/>
      <c r="AI1835" s="89"/>
      <c r="AJ1835" s="89"/>
      <c r="AK1835" s="89"/>
      <c r="AL1835" s="89"/>
      <c r="AM1835" s="89"/>
      <c r="AN1835" s="89"/>
      <c r="AO1835" s="89"/>
      <c r="AP1835" s="89"/>
      <c r="AQ1835" s="89"/>
      <c r="AR1835" s="89"/>
      <c r="AS1835" s="89"/>
      <c r="AT1835" s="89"/>
      <c r="AU1835" s="89"/>
      <c r="AV1835" s="89"/>
      <c r="AW1835" s="89"/>
      <c r="AX1835" s="89"/>
      <c r="AY1835" s="89"/>
      <c r="AZ1835" s="89"/>
      <c r="BA1835" s="89"/>
      <c r="BB1835" s="89"/>
      <c r="BC1835" s="89"/>
      <c r="BD1835" s="89"/>
      <c r="BE1835" s="89"/>
      <c r="BF1835" s="89"/>
      <c r="BG1835" s="89"/>
      <c r="BH1835" s="89"/>
      <c r="BI1835" s="89"/>
      <c r="BJ1835" s="89"/>
    </row>
    <row r="1836" spans="1:62" ht="12.75" x14ac:dyDescent="0.2">
      <c r="A1836" s="89"/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  <c r="L1836" s="89"/>
      <c r="M1836" s="89"/>
      <c r="N1836" s="89"/>
      <c r="O1836" s="89"/>
      <c r="P1836" s="89"/>
      <c r="Q1836" s="89"/>
      <c r="R1836" s="89"/>
      <c r="S1836" s="89"/>
      <c r="T1836" s="89"/>
      <c r="U1836" s="89"/>
      <c r="V1836" s="89"/>
      <c r="W1836" s="89"/>
      <c r="X1836" s="89"/>
      <c r="Y1836" s="89"/>
      <c r="Z1836" s="89"/>
      <c r="AA1836" s="89"/>
      <c r="AB1836" s="89"/>
      <c r="AC1836" s="89"/>
      <c r="AD1836" s="89"/>
      <c r="AE1836" s="89"/>
      <c r="AF1836" s="89"/>
      <c r="AG1836" s="89"/>
      <c r="AH1836" s="89"/>
      <c r="AI1836" s="89"/>
      <c r="AJ1836" s="89"/>
      <c r="AK1836" s="89"/>
      <c r="AL1836" s="89"/>
      <c r="AM1836" s="89"/>
      <c r="AN1836" s="89"/>
      <c r="AO1836" s="89"/>
      <c r="AP1836" s="89"/>
      <c r="AQ1836" s="89"/>
      <c r="AR1836" s="89"/>
      <c r="AS1836" s="89"/>
      <c r="AT1836" s="89"/>
      <c r="AU1836" s="89"/>
      <c r="AV1836" s="89"/>
      <c r="AW1836" s="89"/>
      <c r="AX1836" s="89"/>
      <c r="AY1836" s="89"/>
      <c r="AZ1836" s="89"/>
      <c r="BA1836" s="89"/>
      <c r="BB1836" s="89"/>
      <c r="BC1836" s="89"/>
      <c r="BD1836" s="89"/>
      <c r="BE1836" s="89"/>
      <c r="BF1836" s="89"/>
      <c r="BG1836" s="89"/>
      <c r="BH1836" s="89"/>
      <c r="BI1836" s="89"/>
      <c r="BJ1836" s="89"/>
    </row>
    <row r="1837" spans="1:62" ht="12.75" x14ac:dyDescent="0.2">
      <c r="A1837" s="89"/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  <c r="L1837" s="89"/>
      <c r="M1837" s="89"/>
      <c r="N1837" s="89"/>
      <c r="O1837" s="89"/>
      <c r="P1837" s="89"/>
      <c r="Q1837" s="89"/>
      <c r="R1837" s="89"/>
      <c r="S1837" s="89"/>
      <c r="T1837" s="89"/>
      <c r="U1837" s="89"/>
      <c r="V1837" s="89"/>
      <c r="W1837" s="89"/>
      <c r="X1837" s="89"/>
      <c r="Y1837" s="89"/>
      <c r="Z1837" s="89"/>
      <c r="AA1837" s="89"/>
      <c r="AB1837" s="89"/>
      <c r="AC1837" s="89"/>
      <c r="AD1837" s="89"/>
      <c r="AE1837" s="89"/>
      <c r="AF1837" s="89"/>
      <c r="AG1837" s="89"/>
      <c r="AH1837" s="89"/>
      <c r="AI1837" s="89"/>
      <c r="AJ1837" s="89"/>
      <c r="AK1837" s="89"/>
      <c r="AL1837" s="89"/>
      <c r="AM1837" s="89"/>
      <c r="AN1837" s="89"/>
      <c r="AO1837" s="89"/>
      <c r="AP1837" s="89"/>
      <c r="AQ1837" s="89"/>
      <c r="AR1837" s="89"/>
      <c r="AS1837" s="89"/>
      <c r="AT1837" s="89"/>
      <c r="AU1837" s="89"/>
      <c r="AV1837" s="89"/>
      <c r="AW1837" s="89"/>
      <c r="AX1837" s="89"/>
      <c r="AY1837" s="89"/>
      <c r="AZ1837" s="89"/>
      <c r="BA1837" s="89"/>
      <c r="BB1837" s="89"/>
      <c r="BC1837" s="89"/>
      <c r="BD1837" s="89"/>
      <c r="BE1837" s="89"/>
      <c r="BF1837" s="89"/>
      <c r="BG1837" s="89"/>
      <c r="BH1837" s="89"/>
      <c r="BI1837" s="89"/>
      <c r="BJ1837" s="89"/>
    </row>
    <row r="1838" spans="1:62" ht="12.75" x14ac:dyDescent="0.2">
      <c r="A1838" s="89"/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  <c r="L1838" s="89"/>
      <c r="M1838" s="89"/>
      <c r="N1838" s="89"/>
      <c r="O1838" s="89"/>
      <c r="P1838" s="89"/>
      <c r="Q1838" s="89"/>
      <c r="R1838" s="89"/>
      <c r="S1838" s="89"/>
      <c r="T1838" s="89"/>
      <c r="U1838" s="89"/>
      <c r="V1838" s="89"/>
      <c r="W1838" s="89"/>
      <c r="X1838" s="89"/>
      <c r="Y1838" s="89"/>
      <c r="Z1838" s="89"/>
      <c r="AA1838" s="89"/>
      <c r="AB1838" s="89"/>
      <c r="AC1838" s="89"/>
      <c r="AD1838" s="89"/>
      <c r="AE1838" s="89"/>
      <c r="AF1838" s="89"/>
      <c r="AG1838" s="89"/>
      <c r="AH1838" s="89"/>
      <c r="AI1838" s="89"/>
      <c r="AJ1838" s="89"/>
      <c r="AK1838" s="89"/>
      <c r="AL1838" s="89"/>
      <c r="AM1838" s="89"/>
      <c r="AN1838" s="89"/>
      <c r="AO1838" s="89"/>
      <c r="AP1838" s="89"/>
      <c r="AQ1838" s="89"/>
      <c r="AR1838" s="89"/>
      <c r="AS1838" s="89"/>
      <c r="AT1838" s="89"/>
      <c r="AU1838" s="89"/>
      <c r="AV1838" s="89"/>
      <c r="AW1838" s="89"/>
      <c r="AX1838" s="89"/>
      <c r="AY1838" s="89"/>
      <c r="AZ1838" s="89"/>
      <c r="BA1838" s="89"/>
      <c r="BB1838" s="89"/>
      <c r="BC1838" s="89"/>
      <c r="BD1838" s="89"/>
      <c r="BE1838" s="89"/>
      <c r="BF1838" s="89"/>
      <c r="BG1838" s="89"/>
      <c r="BH1838" s="89"/>
      <c r="BI1838" s="89"/>
      <c r="BJ1838" s="89"/>
    </row>
    <row r="1839" spans="1:62" ht="12.75" x14ac:dyDescent="0.2">
      <c r="A1839" s="89"/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  <c r="L1839" s="89"/>
      <c r="M1839" s="89"/>
      <c r="N1839" s="89"/>
      <c r="O1839" s="89"/>
      <c r="P1839" s="89"/>
      <c r="Q1839" s="89"/>
      <c r="R1839" s="89"/>
      <c r="S1839" s="89"/>
      <c r="T1839" s="89"/>
      <c r="U1839" s="89"/>
      <c r="V1839" s="89"/>
      <c r="W1839" s="89"/>
      <c r="X1839" s="89"/>
      <c r="Y1839" s="89"/>
      <c r="Z1839" s="89"/>
      <c r="AA1839" s="89"/>
      <c r="AB1839" s="89"/>
      <c r="AC1839" s="89"/>
      <c r="AD1839" s="89"/>
      <c r="AE1839" s="89"/>
      <c r="AF1839" s="89"/>
      <c r="AG1839" s="89"/>
      <c r="AH1839" s="89"/>
      <c r="AI1839" s="89"/>
      <c r="AJ1839" s="89"/>
      <c r="AK1839" s="89"/>
      <c r="AL1839" s="89"/>
      <c r="AM1839" s="89"/>
      <c r="AN1839" s="89"/>
      <c r="AO1839" s="89"/>
      <c r="AP1839" s="89"/>
      <c r="AQ1839" s="89"/>
      <c r="AR1839" s="89"/>
      <c r="AS1839" s="89"/>
      <c r="AT1839" s="89"/>
      <c r="AU1839" s="89"/>
      <c r="AV1839" s="89"/>
      <c r="AW1839" s="89"/>
      <c r="AX1839" s="89"/>
      <c r="AY1839" s="89"/>
      <c r="AZ1839" s="89"/>
      <c r="BA1839" s="89"/>
      <c r="BB1839" s="89"/>
      <c r="BC1839" s="89"/>
      <c r="BD1839" s="89"/>
      <c r="BE1839" s="89"/>
      <c r="BF1839" s="89"/>
      <c r="BG1839" s="89"/>
      <c r="BH1839" s="89"/>
      <c r="BI1839" s="89"/>
      <c r="BJ1839" s="89"/>
    </row>
    <row r="1840" spans="1:62" ht="12.75" x14ac:dyDescent="0.2">
      <c r="A1840" s="89"/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89"/>
      <c r="P1840" s="89"/>
      <c r="Q1840" s="89"/>
      <c r="R1840" s="89"/>
      <c r="S1840" s="89"/>
      <c r="T1840" s="89"/>
      <c r="U1840" s="89"/>
      <c r="V1840" s="89"/>
      <c r="W1840" s="89"/>
      <c r="X1840" s="89"/>
      <c r="Y1840" s="89"/>
      <c r="Z1840" s="89"/>
      <c r="AA1840" s="89"/>
      <c r="AB1840" s="89"/>
      <c r="AC1840" s="89"/>
      <c r="AD1840" s="89"/>
      <c r="AE1840" s="89"/>
      <c r="AF1840" s="89"/>
      <c r="AG1840" s="89"/>
      <c r="AH1840" s="89"/>
      <c r="AI1840" s="89"/>
      <c r="AJ1840" s="89"/>
      <c r="AK1840" s="89"/>
      <c r="AL1840" s="89"/>
      <c r="AM1840" s="89"/>
      <c r="AN1840" s="89"/>
      <c r="AO1840" s="89"/>
      <c r="AP1840" s="89"/>
      <c r="AQ1840" s="89"/>
      <c r="AR1840" s="89"/>
      <c r="AS1840" s="89"/>
      <c r="AT1840" s="89"/>
      <c r="AU1840" s="89"/>
      <c r="AV1840" s="89"/>
      <c r="AW1840" s="89"/>
      <c r="AX1840" s="89"/>
      <c r="AY1840" s="89"/>
      <c r="AZ1840" s="89"/>
      <c r="BA1840" s="89"/>
      <c r="BB1840" s="89"/>
      <c r="BC1840" s="89"/>
      <c r="BD1840" s="89"/>
      <c r="BE1840" s="89"/>
      <c r="BF1840" s="89"/>
      <c r="BG1840" s="89"/>
      <c r="BH1840" s="89"/>
      <c r="BI1840" s="89"/>
      <c r="BJ1840" s="89"/>
    </row>
    <row r="1841" spans="1:62" ht="12.75" x14ac:dyDescent="0.2">
      <c r="A1841" s="89"/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  <c r="S1841" s="89"/>
      <c r="T1841" s="89"/>
      <c r="U1841" s="89"/>
      <c r="V1841" s="89"/>
      <c r="W1841" s="89"/>
      <c r="X1841" s="89"/>
      <c r="Y1841" s="89"/>
      <c r="Z1841" s="89"/>
      <c r="AA1841" s="89"/>
      <c r="AB1841" s="89"/>
      <c r="AC1841" s="89"/>
      <c r="AD1841" s="89"/>
      <c r="AE1841" s="89"/>
      <c r="AF1841" s="89"/>
      <c r="AG1841" s="89"/>
      <c r="AH1841" s="89"/>
      <c r="AI1841" s="89"/>
      <c r="AJ1841" s="89"/>
      <c r="AK1841" s="89"/>
      <c r="AL1841" s="89"/>
      <c r="AM1841" s="89"/>
      <c r="AN1841" s="89"/>
      <c r="AO1841" s="89"/>
      <c r="AP1841" s="89"/>
      <c r="AQ1841" s="89"/>
      <c r="AR1841" s="89"/>
      <c r="AS1841" s="89"/>
      <c r="AT1841" s="89"/>
      <c r="AU1841" s="89"/>
      <c r="AV1841" s="89"/>
      <c r="AW1841" s="89"/>
      <c r="AX1841" s="89"/>
      <c r="AY1841" s="89"/>
      <c r="AZ1841" s="89"/>
      <c r="BA1841" s="89"/>
      <c r="BB1841" s="89"/>
      <c r="BC1841" s="89"/>
      <c r="BD1841" s="89"/>
      <c r="BE1841" s="89"/>
      <c r="BF1841" s="89"/>
      <c r="BG1841" s="89"/>
      <c r="BH1841" s="89"/>
      <c r="BI1841" s="89"/>
      <c r="BJ1841" s="89"/>
    </row>
    <row r="1842" spans="1:62" ht="12.75" x14ac:dyDescent="0.2">
      <c r="A1842" s="89"/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89"/>
      <c r="P1842" s="89"/>
      <c r="Q1842" s="89"/>
      <c r="R1842" s="89"/>
      <c r="S1842" s="89"/>
      <c r="T1842" s="89"/>
      <c r="U1842" s="89"/>
      <c r="V1842" s="89"/>
      <c r="W1842" s="89"/>
      <c r="X1842" s="89"/>
      <c r="Y1842" s="89"/>
      <c r="Z1842" s="89"/>
      <c r="AA1842" s="89"/>
      <c r="AB1842" s="89"/>
      <c r="AC1842" s="89"/>
      <c r="AD1842" s="89"/>
      <c r="AE1842" s="89"/>
      <c r="AF1842" s="89"/>
      <c r="AG1842" s="89"/>
      <c r="AH1842" s="89"/>
      <c r="AI1842" s="89"/>
      <c r="AJ1842" s="89"/>
      <c r="AK1842" s="89"/>
      <c r="AL1842" s="89"/>
      <c r="AM1842" s="89"/>
      <c r="AN1842" s="89"/>
      <c r="AO1842" s="89"/>
      <c r="AP1842" s="89"/>
      <c r="AQ1842" s="89"/>
      <c r="AR1842" s="89"/>
      <c r="AS1842" s="89"/>
      <c r="AT1842" s="89"/>
      <c r="AU1842" s="89"/>
      <c r="AV1842" s="89"/>
      <c r="AW1842" s="89"/>
      <c r="AX1842" s="89"/>
      <c r="AY1842" s="89"/>
      <c r="AZ1842" s="89"/>
      <c r="BA1842" s="89"/>
      <c r="BB1842" s="89"/>
      <c r="BC1842" s="89"/>
      <c r="BD1842" s="89"/>
      <c r="BE1842" s="89"/>
      <c r="BF1842" s="89"/>
      <c r="BG1842" s="89"/>
      <c r="BH1842" s="89"/>
      <c r="BI1842" s="89"/>
      <c r="BJ1842" s="89"/>
    </row>
    <row r="1843" spans="1:62" ht="12.75" x14ac:dyDescent="0.2">
      <c r="A1843" s="89"/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89"/>
      <c r="P1843" s="89"/>
      <c r="Q1843" s="89"/>
      <c r="R1843" s="89"/>
      <c r="S1843" s="89"/>
      <c r="T1843" s="89"/>
      <c r="U1843" s="89"/>
      <c r="V1843" s="89"/>
      <c r="W1843" s="89"/>
      <c r="X1843" s="89"/>
      <c r="Y1843" s="89"/>
      <c r="Z1843" s="89"/>
      <c r="AA1843" s="89"/>
      <c r="AB1843" s="89"/>
      <c r="AC1843" s="89"/>
      <c r="AD1843" s="89"/>
      <c r="AE1843" s="89"/>
      <c r="AF1843" s="89"/>
      <c r="AG1843" s="89"/>
      <c r="AH1843" s="89"/>
      <c r="AI1843" s="89"/>
      <c r="AJ1843" s="89"/>
      <c r="AK1843" s="89"/>
      <c r="AL1843" s="89"/>
      <c r="AM1843" s="89"/>
      <c r="AN1843" s="89"/>
      <c r="AO1843" s="89"/>
      <c r="AP1843" s="89"/>
      <c r="AQ1843" s="89"/>
      <c r="AR1843" s="89"/>
      <c r="AS1843" s="89"/>
      <c r="AT1843" s="89"/>
      <c r="AU1843" s="89"/>
      <c r="AV1843" s="89"/>
      <c r="AW1843" s="89"/>
      <c r="AX1843" s="89"/>
      <c r="AY1843" s="89"/>
      <c r="AZ1843" s="89"/>
      <c r="BA1843" s="89"/>
      <c r="BB1843" s="89"/>
      <c r="BC1843" s="89"/>
      <c r="BD1843" s="89"/>
      <c r="BE1843" s="89"/>
      <c r="BF1843" s="89"/>
      <c r="BG1843" s="89"/>
      <c r="BH1843" s="89"/>
      <c r="BI1843" s="89"/>
      <c r="BJ1843" s="89"/>
    </row>
    <row r="1844" spans="1:62" ht="12.75" x14ac:dyDescent="0.2">
      <c r="A1844" s="89"/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89"/>
      <c r="P1844" s="89"/>
      <c r="Q1844" s="89"/>
      <c r="R1844" s="89"/>
      <c r="S1844" s="89"/>
      <c r="T1844" s="89"/>
      <c r="U1844" s="89"/>
      <c r="V1844" s="89"/>
      <c r="W1844" s="89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  <c r="AM1844" s="89"/>
      <c r="AN1844" s="89"/>
      <c r="AO1844" s="89"/>
      <c r="AP1844" s="89"/>
      <c r="AQ1844" s="89"/>
      <c r="AR1844" s="89"/>
      <c r="AS1844" s="89"/>
      <c r="AT1844" s="89"/>
      <c r="AU1844" s="89"/>
      <c r="AV1844" s="89"/>
      <c r="AW1844" s="89"/>
      <c r="AX1844" s="89"/>
      <c r="AY1844" s="89"/>
      <c r="AZ1844" s="89"/>
      <c r="BA1844" s="89"/>
      <c r="BB1844" s="89"/>
      <c r="BC1844" s="89"/>
      <c r="BD1844" s="89"/>
      <c r="BE1844" s="89"/>
      <c r="BF1844" s="89"/>
      <c r="BG1844" s="89"/>
      <c r="BH1844" s="89"/>
      <c r="BI1844" s="89"/>
      <c r="BJ1844" s="89"/>
    </row>
    <row r="1845" spans="1:62" ht="12.75" x14ac:dyDescent="0.2">
      <c r="A1845" s="89"/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89"/>
      <c r="P1845" s="89"/>
      <c r="Q1845" s="89"/>
      <c r="R1845" s="89"/>
      <c r="S1845" s="89"/>
      <c r="T1845" s="89"/>
      <c r="U1845" s="89"/>
      <c r="V1845" s="89"/>
      <c r="W1845" s="89"/>
      <c r="X1845" s="89"/>
      <c r="Y1845" s="89"/>
      <c r="Z1845" s="89"/>
      <c r="AA1845" s="89"/>
      <c r="AB1845" s="89"/>
      <c r="AC1845" s="89"/>
      <c r="AD1845" s="89"/>
      <c r="AE1845" s="89"/>
      <c r="AF1845" s="89"/>
      <c r="AG1845" s="89"/>
      <c r="AH1845" s="89"/>
      <c r="AI1845" s="89"/>
      <c r="AJ1845" s="89"/>
      <c r="AK1845" s="89"/>
      <c r="AL1845" s="89"/>
      <c r="AM1845" s="89"/>
      <c r="AN1845" s="89"/>
      <c r="AO1845" s="89"/>
      <c r="AP1845" s="89"/>
      <c r="AQ1845" s="89"/>
      <c r="AR1845" s="89"/>
      <c r="AS1845" s="89"/>
      <c r="AT1845" s="89"/>
      <c r="AU1845" s="89"/>
      <c r="AV1845" s="89"/>
      <c r="AW1845" s="89"/>
      <c r="AX1845" s="89"/>
      <c r="AY1845" s="89"/>
      <c r="AZ1845" s="89"/>
      <c r="BA1845" s="89"/>
      <c r="BB1845" s="89"/>
      <c r="BC1845" s="89"/>
      <c r="BD1845" s="89"/>
      <c r="BE1845" s="89"/>
      <c r="BF1845" s="89"/>
      <c r="BG1845" s="89"/>
      <c r="BH1845" s="89"/>
      <c r="BI1845" s="89"/>
      <c r="BJ1845" s="89"/>
    </row>
    <row r="1846" spans="1:62" ht="12.75" x14ac:dyDescent="0.2">
      <c r="A1846" s="89"/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89"/>
      <c r="P1846" s="89"/>
      <c r="Q1846" s="89"/>
      <c r="R1846" s="89"/>
      <c r="S1846" s="89"/>
      <c r="T1846" s="89"/>
      <c r="U1846" s="89"/>
      <c r="V1846" s="89"/>
      <c r="W1846" s="89"/>
      <c r="X1846" s="89"/>
      <c r="Y1846" s="89"/>
      <c r="Z1846" s="89"/>
      <c r="AA1846" s="89"/>
      <c r="AB1846" s="89"/>
      <c r="AC1846" s="89"/>
      <c r="AD1846" s="89"/>
      <c r="AE1846" s="89"/>
      <c r="AF1846" s="89"/>
      <c r="AG1846" s="89"/>
      <c r="AH1846" s="89"/>
      <c r="AI1846" s="89"/>
      <c r="AJ1846" s="89"/>
      <c r="AK1846" s="89"/>
      <c r="AL1846" s="89"/>
      <c r="AM1846" s="89"/>
      <c r="AN1846" s="89"/>
      <c r="AO1846" s="89"/>
      <c r="AP1846" s="89"/>
      <c r="AQ1846" s="89"/>
      <c r="AR1846" s="89"/>
      <c r="AS1846" s="89"/>
      <c r="AT1846" s="89"/>
      <c r="AU1846" s="89"/>
      <c r="AV1846" s="89"/>
      <c r="AW1846" s="89"/>
      <c r="AX1846" s="89"/>
      <c r="AY1846" s="89"/>
      <c r="AZ1846" s="89"/>
      <c r="BA1846" s="89"/>
      <c r="BB1846" s="89"/>
      <c r="BC1846" s="89"/>
      <c r="BD1846" s="89"/>
      <c r="BE1846" s="89"/>
      <c r="BF1846" s="89"/>
      <c r="BG1846" s="89"/>
      <c r="BH1846" s="89"/>
      <c r="BI1846" s="89"/>
      <c r="BJ1846" s="89"/>
    </row>
    <row r="1847" spans="1:62" ht="12.75" x14ac:dyDescent="0.2">
      <c r="A1847" s="89"/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89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89"/>
      <c r="AL1847" s="89"/>
      <c r="AM1847" s="89"/>
      <c r="AN1847" s="89"/>
      <c r="AO1847" s="89"/>
      <c r="AP1847" s="89"/>
      <c r="AQ1847" s="89"/>
      <c r="AR1847" s="89"/>
      <c r="AS1847" s="89"/>
      <c r="AT1847" s="89"/>
      <c r="AU1847" s="89"/>
      <c r="AV1847" s="89"/>
      <c r="AW1847" s="89"/>
      <c r="AX1847" s="89"/>
      <c r="AY1847" s="89"/>
      <c r="AZ1847" s="89"/>
      <c r="BA1847" s="89"/>
      <c r="BB1847" s="89"/>
      <c r="BC1847" s="89"/>
      <c r="BD1847" s="89"/>
      <c r="BE1847" s="89"/>
      <c r="BF1847" s="89"/>
      <c r="BG1847" s="89"/>
      <c r="BH1847" s="89"/>
      <c r="BI1847" s="89"/>
      <c r="BJ1847" s="89"/>
    </row>
    <row r="1848" spans="1:62" ht="12.75" x14ac:dyDescent="0.2">
      <c r="A1848" s="89"/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  <c r="L1848" s="89"/>
      <c r="M1848" s="89"/>
      <c r="N1848" s="89"/>
      <c r="O1848" s="89"/>
      <c r="P1848" s="89"/>
      <c r="Q1848" s="89"/>
      <c r="R1848" s="89"/>
      <c r="S1848" s="89"/>
      <c r="T1848" s="89"/>
      <c r="U1848" s="89"/>
      <c r="V1848" s="89"/>
      <c r="W1848" s="89"/>
      <c r="X1848" s="89"/>
      <c r="Y1848" s="89"/>
      <c r="Z1848" s="89"/>
      <c r="AA1848" s="89"/>
      <c r="AB1848" s="89"/>
      <c r="AC1848" s="89"/>
      <c r="AD1848" s="89"/>
      <c r="AE1848" s="89"/>
      <c r="AF1848" s="89"/>
      <c r="AG1848" s="89"/>
      <c r="AH1848" s="89"/>
      <c r="AI1848" s="89"/>
      <c r="AJ1848" s="89"/>
      <c r="AK1848" s="89"/>
      <c r="AL1848" s="89"/>
      <c r="AM1848" s="89"/>
      <c r="AN1848" s="89"/>
      <c r="AO1848" s="89"/>
      <c r="AP1848" s="89"/>
      <c r="AQ1848" s="89"/>
      <c r="AR1848" s="89"/>
      <c r="AS1848" s="89"/>
      <c r="AT1848" s="89"/>
      <c r="AU1848" s="89"/>
      <c r="AV1848" s="89"/>
      <c r="AW1848" s="89"/>
      <c r="AX1848" s="89"/>
      <c r="AY1848" s="89"/>
      <c r="AZ1848" s="89"/>
      <c r="BA1848" s="89"/>
      <c r="BB1848" s="89"/>
      <c r="BC1848" s="89"/>
      <c r="BD1848" s="89"/>
      <c r="BE1848" s="89"/>
      <c r="BF1848" s="89"/>
      <c r="BG1848" s="89"/>
      <c r="BH1848" s="89"/>
      <c r="BI1848" s="89"/>
      <c r="BJ1848" s="89"/>
    </row>
    <row r="1849" spans="1:62" ht="12.75" x14ac:dyDescent="0.2">
      <c r="A1849" s="89"/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89"/>
      <c r="O1849" s="89"/>
      <c r="P1849" s="89"/>
      <c r="Q1849" s="89"/>
      <c r="R1849" s="89"/>
      <c r="S1849" s="89"/>
      <c r="T1849" s="89"/>
      <c r="U1849" s="89"/>
      <c r="V1849" s="89"/>
      <c r="W1849" s="89"/>
      <c r="X1849" s="89"/>
      <c r="Y1849" s="89"/>
      <c r="Z1849" s="89"/>
      <c r="AA1849" s="89"/>
      <c r="AB1849" s="89"/>
      <c r="AC1849" s="89"/>
      <c r="AD1849" s="89"/>
      <c r="AE1849" s="89"/>
      <c r="AF1849" s="89"/>
      <c r="AG1849" s="89"/>
      <c r="AH1849" s="89"/>
      <c r="AI1849" s="89"/>
      <c r="AJ1849" s="89"/>
      <c r="AK1849" s="89"/>
      <c r="AL1849" s="89"/>
      <c r="AM1849" s="89"/>
      <c r="AN1849" s="89"/>
      <c r="AO1849" s="89"/>
      <c r="AP1849" s="89"/>
      <c r="AQ1849" s="89"/>
      <c r="AR1849" s="89"/>
      <c r="AS1849" s="89"/>
      <c r="AT1849" s="89"/>
      <c r="AU1849" s="89"/>
      <c r="AV1849" s="89"/>
      <c r="AW1849" s="89"/>
      <c r="AX1849" s="89"/>
      <c r="AY1849" s="89"/>
      <c r="AZ1849" s="89"/>
      <c r="BA1849" s="89"/>
      <c r="BB1849" s="89"/>
      <c r="BC1849" s="89"/>
      <c r="BD1849" s="89"/>
      <c r="BE1849" s="89"/>
      <c r="BF1849" s="89"/>
      <c r="BG1849" s="89"/>
      <c r="BH1849" s="89"/>
      <c r="BI1849" s="89"/>
      <c r="BJ1849" s="89"/>
    </row>
    <row r="1850" spans="1:62" ht="12.75" x14ac:dyDescent="0.2">
      <c r="A1850" s="89"/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  <c r="L1850" s="89"/>
      <c r="M1850" s="89"/>
      <c r="N1850" s="89"/>
      <c r="O1850" s="89"/>
      <c r="P1850" s="89"/>
      <c r="Q1850" s="89"/>
      <c r="R1850" s="89"/>
      <c r="S1850" s="89"/>
      <c r="T1850" s="89"/>
      <c r="U1850" s="89"/>
      <c r="V1850" s="89"/>
      <c r="W1850" s="89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  <c r="AM1850" s="89"/>
      <c r="AN1850" s="89"/>
      <c r="AO1850" s="89"/>
      <c r="AP1850" s="89"/>
      <c r="AQ1850" s="89"/>
      <c r="AR1850" s="89"/>
      <c r="AS1850" s="89"/>
      <c r="AT1850" s="89"/>
      <c r="AU1850" s="89"/>
      <c r="AV1850" s="89"/>
      <c r="AW1850" s="89"/>
      <c r="AX1850" s="89"/>
      <c r="AY1850" s="89"/>
      <c r="AZ1850" s="89"/>
      <c r="BA1850" s="89"/>
      <c r="BB1850" s="89"/>
      <c r="BC1850" s="89"/>
      <c r="BD1850" s="89"/>
      <c r="BE1850" s="89"/>
      <c r="BF1850" s="89"/>
      <c r="BG1850" s="89"/>
      <c r="BH1850" s="89"/>
      <c r="BI1850" s="89"/>
      <c r="BJ1850" s="89"/>
    </row>
    <row r="1851" spans="1:62" ht="12.75" x14ac:dyDescent="0.2">
      <c r="A1851" s="89"/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  <c r="L1851" s="89"/>
      <c r="M1851" s="89"/>
      <c r="N1851" s="89"/>
      <c r="O1851" s="89"/>
      <c r="P1851" s="89"/>
      <c r="Q1851" s="89"/>
      <c r="R1851" s="89"/>
      <c r="S1851" s="89"/>
      <c r="T1851" s="89"/>
      <c r="U1851" s="89"/>
      <c r="V1851" s="89"/>
      <c r="W1851" s="89"/>
      <c r="X1851" s="89"/>
      <c r="Y1851" s="89"/>
      <c r="Z1851" s="89"/>
      <c r="AA1851" s="89"/>
      <c r="AB1851" s="89"/>
      <c r="AC1851" s="89"/>
      <c r="AD1851" s="89"/>
      <c r="AE1851" s="89"/>
      <c r="AF1851" s="89"/>
      <c r="AG1851" s="89"/>
      <c r="AH1851" s="89"/>
      <c r="AI1851" s="89"/>
      <c r="AJ1851" s="89"/>
      <c r="AK1851" s="89"/>
      <c r="AL1851" s="89"/>
      <c r="AM1851" s="89"/>
      <c r="AN1851" s="89"/>
      <c r="AO1851" s="89"/>
      <c r="AP1851" s="89"/>
      <c r="AQ1851" s="89"/>
      <c r="AR1851" s="89"/>
      <c r="AS1851" s="89"/>
      <c r="AT1851" s="89"/>
      <c r="AU1851" s="89"/>
      <c r="AV1851" s="89"/>
      <c r="AW1851" s="89"/>
      <c r="AX1851" s="89"/>
      <c r="AY1851" s="89"/>
      <c r="AZ1851" s="89"/>
      <c r="BA1851" s="89"/>
      <c r="BB1851" s="89"/>
      <c r="BC1851" s="89"/>
      <c r="BD1851" s="89"/>
      <c r="BE1851" s="89"/>
      <c r="BF1851" s="89"/>
      <c r="BG1851" s="89"/>
      <c r="BH1851" s="89"/>
      <c r="BI1851" s="89"/>
      <c r="BJ1851" s="89"/>
    </row>
    <row r="1852" spans="1:62" ht="12.75" x14ac:dyDescent="0.2">
      <c r="A1852" s="89"/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  <c r="L1852" s="89"/>
      <c r="M1852" s="89"/>
      <c r="N1852" s="89"/>
      <c r="O1852" s="89"/>
      <c r="P1852" s="89"/>
      <c r="Q1852" s="89"/>
      <c r="R1852" s="89"/>
      <c r="S1852" s="89"/>
      <c r="T1852" s="89"/>
      <c r="U1852" s="89"/>
      <c r="V1852" s="89"/>
      <c r="W1852" s="89"/>
      <c r="X1852" s="89"/>
      <c r="Y1852" s="89"/>
      <c r="Z1852" s="89"/>
      <c r="AA1852" s="89"/>
      <c r="AB1852" s="89"/>
      <c r="AC1852" s="89"/>
      <c r="AD1852" s="89"/>
      <c r="AE1852" s="89"/>
      <c r="AF1852" s="89"/>
      <c r="AG1852" s="89"/>
      <c r="AH1852" s="89"/>
      <c r="AI1852" s="89"/>
      <c r="AJ1852" s="89"/>
      <c r="AK1852" s="89"/>
      <c r="AL1852" s="89"/>
      <c r="AM1852" s="89"/>
      <c r="AN1852" s="89"/>
      <c r="AO1852" s="89"/>
      <c r="AP1852" s="89"/>
      <c r="AQ1852" s="89"/>
      <c r="AR1852" s="89"/>
      <c r="AS1852" s="89"/>
      <c r="AT1852" s="89"/>
      <c r="AU1852" s="89"/>
      <c r="AV1852" s="89"/>
      <c r="AW1852" s="89"/>
      <c r="AX1852" s="89"/>
      <c r="AY1852" s="89"/>
      <c r="AZ1852" s="89"/>
      <c r="BA1852" s="89"/>
      <c r="BB1852" s="89"/>
      <c r="BC1852" s="89"/>
      <c r="BD1852" s="89"/>
      <c r="BE1852" s="89"/>
      <c r="BF1852" s="89"/>
      <c r="BG1852" s="89"/>
      <c r="BH1852" s="89"/>
      <c r="BI1852" s="89"/>
      <c r="BJ1852" s="89"/>
    </row>
    <row r="1853" spans="1:62" ht="12.75" x14ac:dyDescent="0.2">
      <c r="A1853" s="89"/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89"/>
      <c r="X1853" s="89"/>
      <c r="Y1853" s="89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89"/>
      <c r="AN1853" s="89"/>
      <c r="AO1853" s="89"/>
      <c r="AP1853" s="89"/>
      <c r="AQ1853" s="89"/>
      <c r="AR1853" s="89"/>
      <c r="AS1853" s="89"/>
      <c r="AT1853" s="89"/>
      <c r="AU1853" s="89"/>
      <c r="AV1853" s="89"/>
      <c r="AW1853" s="89"/>
      <c r="AX1853" s="89"/>
      <c r="AY1853" s="89"/>
      <c r="AZ1853" s="89"/>
      <c r="BA1853" s="89"/>
      <c r="BB1853" s="89"/>
      <c r="BC1853" s="89"/>
      <c r="BD1853" s="89"/>
      <c r="BE1853" s="89"/>
      <c r="BF1853" s="89"/>
      <c r="BG1853" s="89"/>
      <c r="BH1853" s="89"/>
      <c r="BI1853" s="89"/>
      <c r="BJ1853" s="89"/>
    </row>
    <row r="1854" spans="1:62" ht="12.75" x14ac:dyDescent="0.2">
      <c r="A1854" s="89"/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  <c r="L1854" s="89"/>
      <c r="M1854" s="89"/>
      <c r="N1854" s="89"/>
      <c r="O1854" s="89"/>
      <c r="P1854" s="89"/>
      <c r="Q1854" s="89"/>
      <c r="R1854" s="89"/>
      <c r="S1854" s="89"/>
      <c r="T1854" s="89"/>
      <c r="U1854" s="89"/>
      <c r="V1854" s="89"/>
      <c r="W1854" s="89"/>
      <c r="X1854" s="89"/>
      <c r="Y1854" s="89"/>
      <c r="Z1854" s="89"/>
      <c r="AA1854" s="89"/>
      <c r="AB1854" s="89"/>
      <c r="AC1854" s="89"/>
      <c r="AD1854" s="89"/>
      <c r="AE1854" s="89"/>
      <c r="AF1854" s="89"/>
      <c r="AG1854" s="89"/>
      <c r="AH1854" s="89"/>
      <c r="AI1854" s="89"/>
      <c r="AJ1854" s="89"/>
      <c r="AK1854" s="89"/>
      <c r="AL1854" s="89"/>
      <c r="AM1854" s="89"/>
      <c r="AN1854" s="89"/>
      <c r="AO1854" s="89"/>
      <c r="AP1854" s="89"/>
      <c r="AQ1854" s="89"/>
      <c r="AR1854" s="89"/>
      <c r="AS1854" s="89"/>
      <c r="AT1854" s="89"/>
      <c r="AU1854" s="89"/>
      <c r="AV1854" s="89"/>
      <c r="AW1854" s="89"/>
      <c r="AX1854" s="89"/>
      <c r="AY1854" s="89"/>
      <c r="AZ1854" s="89"/>
      <c r="BA1854" s="89"/>
      <c r="BB1854" s="89"/>
      <c r="BC1854" s="89"/>
      <c r="BD1854" s="89"/>
      <c r="BE1854" s="89"/>
      <c r="BF1854" s="89"/>
      <c r="BG1854" s="89"/>
      <c r="BH1854" s="89"/>
      <c r="BI1854" s="89"/>
      <c r="BJ1854" s="89"/>
    </row>
    <row r="1855" spans="1:62" ht="12.75" x14ac:dyDescent="0.2">
      <c r="A1855" s="89"/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  <c r="L1855" s="89"/>
      <c r="M1855" s="89"/>
      <c r="N1855" s="89"/>
      <c r="O1855" s="89"/>
      <c r="P1855" s="89"/>
      <c r="Q1855" s="89"/>
      <c r="R1855" s="89"/>
      <c r="S1855" s="89"/>
      <c r="T1855" s="89"/>
      <c r="U1855" s="89"/>
      <c r="V1855" s="89"/>
      <c r="W1855" s="89"/>
      <c r="X1855" s="89"/>
      <c r="Y1855" s="89"/>
      <c r="Z1855" s="89"/>
      <c r="AA1855" s="89"/>
      <c r="AB1855" s="89"/>
      <c r="AC1855" s="89"/>
      <c r="AD1855" s="89"/>
      <c r="AE1855" s="89"/>
      <c r="AF1855" s="89"/>
      <c r="AG1855" s="89"/>
      <c r="AH1855" s="89"/>
      <c r="AI1855" s="89"/>
      <c r="AJ1855" s="89"/>
      <c r="AK1855" s="89"/>
      <c r="AL1855" s="89"/>
      <c r="AM1855" s="89"/>
      <c r="AN1855" s="89"/>
      <c r="AO1855" s="89"/>
      <c r="AP1855" s="89"/>
      <c r="AQ1855" s="89"/>
      <c r="AR1855" s="89"/>
      <c r="AS1855" s="89"/>
      <c r="AT1855" s="89"/>
      <c r="AU1855" s="89"/>
      <c r="AV1855" s="89"/>
      <c r="AW1855" s="89"/>
      <c r="AX1855" s="89"/>
      <c r="AY1855" s="89"/>
      <c r="AZ1855" s="89"/>
      <c r="BA1855" s="89"/>
      <c r="BB1855" s="89"/>
      <c r="BC1855" s="89"/>
      <c r="BD1855" s="89"/>
      <c r="BE1855" s="89"/>
      <c r="BF1855" s="89"/>
      <c r="BG1855" s="89"/>
      <c r="BH1855" s="89"/>
      <c r="BI1855" s="89"/>
      <c r="BJ1855" s="89"/>
    </row>
    <row r="1856" spans="1:62" ht="12.75" x14ac:dyDescent="0.2">
      <c r="A1856" s="89"/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  <c r="S1856" s="89"/>
      <c r="T1856" s="89"/>
      <c r="U1856" s="89"/>
      <c r="V1856" s="89"/>
      <c r="W1856" s="89"/>
      <c r="X1856" s="89"/>
      <c r="Y1856" s="89"/>
      <c r="Z1856" s="89"/>
      <c r="AA1856" s="89"/>
      <c r="AB1856" s="89"/>
      <c r="AC1856" s="89"/>
      <c r="AD1856" s="89"/>
      <c r="AE1856" s="89"/>
      <c r="AF1856" s="89"/>
      <c r="AG1856" s="89"/>
      <c r="AH1856" s="89"/>
      <c r="AI1856" s="89"/>
      <c r="AJ1856" s="89"/>
      <c r="AK1856" s="89"/>
      <c r="AL1856" s="89"/>
      <c r="AM1856" s="89"/>
      <c r="AN1856" s="89"/>
      <c r="AO1856" s="89"/>
      <c r="AP1856" s="89"/>
      <c r="AQ1856" s="89"/>
      <c r="AR1856" s="89"/>
      <c r="AS1856" s="89"/>
      <c r="AT1856" s="89"/>
      <c r="AU1856" s="89"/>
      <c r="AV1856" s="89"/>
      <c r="AW1856" s="89"/>
      <c r="AX1856" s="89"/>
      <c r="AY1856" s="89"/>
      <c r="AZ1856" s="89"/>
      <c r="BA1856" s="89"/>
      <c r="BB1856" s="89"/>
      <c r="BC1856" s="89"/>
      <c r="BD1856" s="89"/>
      <c r="BE1856" s="89"/>
      <c r="BF1856" s="89"/>
      <c r="BG1856" s="89"/>
      <c r="BH1856" s="89"/>
      <c r="BI1856" s="89"/>
      <c r="BJ1856" s="89"/>
    </row>
    <row r="1857" spans="1:62" ht="12.75" x14ac:dyDescent="0.2">
      <c r="A1857" s="89"/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  <c r="L1857" s="89"/>
      <c r="M1857" s="89"/>
      <c r="N1857" s="89"/>
      <c r="O1857" s="89"/>
      <c r="P1857" s="89"/>
      <c r="Q1857" s="89"/>
      <c r="R1857" s="89"/>
      <c r="S1857" s="89"/>
      <c r="T1857" s="89"/>
      <c r="U1857" s="89"/>
      <c r="V1857" s="89"/>
      <c r="W1857" s="89"/>
      <c r="X1857" s="89"/>
      <c r="Y1857" s="89"/>
      <c r="Z1857" s="89"/>
      <c r="AA1857" s="89"/>
      <c r="AB1857" s="89"/>
      <c r="AC1857" s="89"/>
      <c r="AD1857" s="89"/>
      <c r="AE1857" s="89"/>
      <c r="AF1857" s="89"/>
      <c r="AG1857" s="89"/>
      <c r="AH1857" s="89"/>
      <c r="AI1857" s="89"/>
      <c r="AJ1857" s="89"/>
      <c r="AK1857" s="89"/>
      <c r="AL1857" s="89"/>
      <c r="AM1857" s="89"/>
      <c r="AN1857" s="89"/>
      <c r="AO1857" s="89"/>
      <c r="AP1857" s="89"/>
      <c r="AQ1857" s="89"/>
      <c r="AR1857" s="89"/>
      <c r="AS1857" s="89"/>
      <c r="AT1857" s="89"/>
      <c r="AU1857" s="89"/>
      <c r="AV1857" s="89"/>
      <c r="AW1857" s="89"/>
      <c r="AX1857" s="89"/>
      <c r="AY1857" s="89"/>
      <c r="AZ1857" s="89"/>
      <c r="BA1857" s="89"/>
      <c r="BB1857" s="89"/>
      <c r="BC1857" s="89"/>
      <c r="BD1857" s="89"/>
      <c r="BE1857" s="89"/>
      <c r="BF1857" s="89"/>
      <c r="BG1857" s="89"/>
      <c r="BH1857" s="89"/>
      <c r="BI1857" s="89"/>
      <c r="BJ1857" s="89"/>
    </row>
    <row r="1858" spans="1:62" ht="12.75" x14ac:dyDescent="0.2">
      <c r="A1858" s="89"/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  <c r="L1858" s="89"/>
      <c r="M1858" s="89"/>
      <c r="N1858" s="89"/>
      <c r="O1858" s="89"/>
      <c r="P1858" s="89"/>
      <c r="Q1858" s="89"/>
      <c r="R1858" s="89"/>
      <c r="S1858" s="89"/>
      <c r="T1858" s="89"/>
      <c r="U1858" s="89"/>
      <c r="V1858" s="89"/>
      <c r="W1858" s="89"/>
      <c r="X1858" s="89"/>
      <c r="Y1858" s="89"/>
      <c r="Z1858" s="89"/>
      <c r="AA1858" s="89"/>
      <c r="AB1858" s="89"/>
      <c r="AC1858" s="89"/>
      <c r="AD1858" s="89"/>
      <c r="AE1858" s="89"/>
      <c r="AF1858" s="89"/>
      <c r="AG1858" s="89"/>
      <c r="AH1858" s="89"/>
      <c r="AI1858" s="89"/>
      <c r="AJ1858" s="89"/>
      <c r="AK1858" s="89"/>
      <c r="AL1858" s="89"/>
      <c r="AM1858" s="89"/>
      <c r="AN1858" s="89"/>
      <c r="AO1858" s="89"/>
      <c r="AP1858" s="89"/>
      <c r="AQ1858" s="89"/>
      <c r="AR1858" s="89"/>
      <c r="AS1858" s="89"/>
      <c r="AT1858" s="89"/>
      <c r="AU1858" s="89"/>
      <c r="AV1858" s="89"/>
      <c r="AW1858" s="89"/>
      <c r="AX1858" s="89"/>
      <c r="AY1858" s="89"/>
      <c r="AZ1858" s="89"/>
      <c r="BA1858" s="89"/>
      <c r="BB1858" s="89"/>
      <c r="BC1858" s="89"/>
      <c r="BD1858" s="89"/>
      <c r="BE1858" s="89"/>
      <c r="BF1858" s="89"/>
      <c r="BG1858" s="89"/>
      <c r="BH1858" s="89"/>
      <c r="BI1858" s="89"/>
      <c r="BJ1858" s="89"/>
    </row>
    <row r="1859" spans="1:62" ht="12.75" x14ac:dyDescent="0.2">
      <c r="A1859" s="89"/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  <c r="S1859" s="89"/>
      <c r="T1859" s="89"/>
      <c r="U1859" s="89"/>
      <c r="V1859" s="89"/>
      <c r="W1859" s="89"/>
      <c r="X1859" s="89"/>
      <c r="Y1859" s="89"/>
      <c r="Z1859" s="89"/>
      <c r="AA1859" s="89"/>
      <c r="AB1859" s="89"/>
      <c r="AC1859" s="89"/>
      <c r="AD1859" s="89"/>
      <c r="AE1859" s="89"/>
      <c r="AF1859" s="89"/>
      <c r="AG1859" s="89"/>
      <c r="AH1859" s="89"/>
      <c r="AI1859" s="89"/>
      <c r="AJ1859" s="89"/>
      <c r="AK1859" s="89"/>
      <c r="AL1859" s="89"/>
      <c r="AM1859" s="89"/>
      <c r="AN1859" s="89"/>
      <c r="AO1859" s="89"/>
      <c r="AP1859" s="89"/>
      <c r="AQ1859" s="89"/>
      <c r="AR1859" s="89"/>
      <c r="AS1859" s="89"/>
      <c r="AT1859" s="89"/>
      <c r="AU1859" s="89"/>
      <c r="AV1859" s="89"/>
      <c r="AW1859" s="89"/>
      <c r="AX1859" s="89"/>
      <c r="AY1859" s="89"/>
      <c r="AZ1859" s="89"/>
      <c r="BA1859" s="89"/>
      <c r="BB1859" s="89"/>
      <c r="BC1859" s="89"/>
      <c r="BD1859" s="89"/>
      <c r="BE1859" s="89"/>
      <c r="BF1859" s="89"/>
      <c r="BG1859" s="89"/>
      <c r="BH1859" s="89"/>
      <c r="BI1859" s="89"/>
      <c r="BJ1859" s="89"/>
    </row>
    <row r="1860" spans="1:62" ht="12.75" x14ac:dyDescent="0.2">
      <c r="A1860" s="89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89"/>
      <c r="O1860" s="89"/>
      <c r="P1860" s="89"/>
      <c r="Q1860" s="89"/>
      <c r="R1860" s="89"/>
      <c r="S1860" s="89"/>
      <c r="T1860" s="89"/>
      <c r="U1860" s="89"/>
      <c r="V1860" s="89"/>
      <c r="W1860" s="89"/>
      <c r="X1860" s="89"/>
      <c r="Y1860" s="89"/>
      <c r="Z1860" s="89"/>
      <c r="AA1860" s="89"/>
      <c r="AB1860" s="89"/>
      <c r="AC1860" s="89"/>
      <c r="AD1860" s="89"/>
      <c r="AE1860" s="89"/>
      <c r="AF1860" s="89"/>
      <c r="AG1860" s="89"/>
      <c r="AH1860" s="89"/>
      <c r="AI1860" s="89"/>
      <c r="AJ1860" s="89"/>
      <c r="AK1860" s="89"/>
      <c r="AL1860" s="89"/>
      <c r="AM1860" s="89"/>
      <c r="AN1860" s="89"/>
      <c r="AO1860" s="89"/>
      <c r="AP1860" s="89"/>
      <c r="AQ1860" s="89"/>
      <c r="AR1860" s="89"/>
      <c r="AS1860" s="89"/>
      <c r="AT1860" s="89"/>
      <c r="AU1860" s="89"/>
      <c r="AV1860" s="89"/>
      <c r="AW1860" s="89"/>
      <c r="AX1860" s="89"/>
      <c r="AY1860" s="89"/>
      <c r="AZ1860" s="89"/>
      <c r="BA1860" s="89"/>
      <c r="BB1860" s="89"/>
      <c r="BC1860" s="89"/>
      <c r="BD1860" s="89"/>
      <c r="BE1860" s="89"/>
      <c r="BF1860" s="89"/>
      <c r="BG1860" s="89"/>
      <c r="BH1860" s="89"/>
      <c r="BI1860" s="89"/>
      <c r="BJ1860" s="89"/>
    </row>
    <row r="1861" spans="1:62" ht="12.75" x14ac:dyDescent="0.2">
      <c r="A1861" s="89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  <c r="M1861" s="89"/>
      <c r="N1861" s="89"/>
      <c r="O1861" s="89"/>
      <c r="P1861" s="89"/>
      <c r="Q1861" s="89"/>
      <c r="R1861" s="89"/>
      <c r="S1861" s="89"/>
      <c r="T1861" s="89"/>
      <c r="U1861" s="89"/>
      <c r="V1861" s="89"/>
      <c r="W1861" s="89"/>
      <c r="X1861" s="89"/>
      <c r="Y1861" s="89"/>
      <c r="Z1861" s="89"/>
      <c r="AA1861" s="89"/>
      <c r="AB1861" s="89"/>
      <c r="AC1861" s="89"/>
      <c r="AD1861" s="89"/>
      <c r="AE1861" s="89"/>
      <c r="AF1861" s="89"/>
      <c r="AG1861" s="89"/>
      <c r="AH1861" s="89"/>
      <c r="AI1861" s="89"/>
      <c r="AJ1861" s="89"/>
      <c r="AK1861" s="89"/>
      <c r="AL1861" s="89"/>
      <c r="AM1861" s="89"/>
      <c r="AN1861" s="89"/>
      <c r="AO1861" s="89"/>
      <c r="AP1861" s="89"/>
      <c r="AQ1861" s="89"/>
      <c r="AR1861" s="89"/>
      <c r="AS1861" s="89"/>
      <c r="AT1861" s="89"/>
      <c r="AU1861" s="89"/>
      <c r="AV1861" s="89"/>
      <c r="AW1861" s="89"/>
      <c r="AX1861" s="89"/>
      <c r="AY1861" s="89"/>
      <c r="AZ1861" s="89"/>
      <c r="BA1861" s="89"/>
      <c r="BB1861" s="89"/>
      <c r="BC1861" s="89"/>
      <c r="BD1861" s="89"/>
      <c r="BE1861" s="89"/>
      <c r="BF1861" s="89"/>
      <c r="BG1861" s="89"/>
      <c r="BH1861" s="89"/>
      <c r="BI1861" s="89"/>
      <c r="BJ1861" s="89"/>
    </row>
    <row r="1862" spans="1:62" ht="12.75" x14ac:dyDescent="0.2">
      <c r="A1862" s="89"/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  <c r="S1862" s="89"/>
      <c r="T1862" s="89"/>
      <c r="U1862" s="89"/>
      <c r="V1862" s="89"/>
      <c r="W1862" s="89"/>
      <c r="X1862" s="89"/>
      <c r="Y1862" s="89"/>
      <c r="Z1862" s="89"/>
      <c r="AA1862" s="89"/>
      <c r="AB1862" s="89"/>
      <c r="AC1862" s="89"/>
      <c r="AD1862" s="89"/>
      <c r="AE1862" s="89"/>
      <c r="AF1862" s="89"/>
      <c r="AG1862" s="89"/>
      <c r="AH1862" s="89"/>
      <c r="AI1862" s="89"/>
      <c r="AJ1862" s="89"/>
      <c r="AK1862" s="89"/>
      <c r="AL1862" s="89"/>
      <c r="AM1862" s="89"/>
      <c r="AN1862" s="89"/>
      <c r="AO1862" s="89"/>
      <c r="AP1862" s="89"/>
      <c r="AQ1862" s="89"/>
      <c r="AR1862" s="89"/>
      <c r="AS1862" s="89"/>
      <c r="AT1862" s="89"/>
      <c r="AU1862" s="89"/>
      <c r="AV1862" s="89"/>
      <c r="AW1862" s="89"/>
      <c r="AX1862" s="89"/>
      <c r="AY1862" s="89"/>
      <c r="AZ1862" s="89"/>
      <c r="BA1862" s="89"/>
      <c r="BB1862" s="89"/>
      <c r="BC1862" s="89"/>
      <c r="BD1862" s="89"/>
      <c r="BE1862" s="89"/>
      <c r="BF1862" s="89"/>
      <c r="BG1862" s="89"/>
      <c r="BH1862" s="89"/>
      <c r="BI1862" s="89"/>
      <c r="BJ1862" s="89"/>
    </row>
    <row r="1863" spans="1:62" ht="12.75" x14ac:dyDescent="0.2">
      <c r="A1863" s="89"/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  <c r="M1863" s="89"/>
      <c r="N1863" s="89"/>
      <c r="O1863" s="89"/>
      <c r="P1863" s="89"/>
      <c r="Q1863" s="89"/>
      <c r="R1863" s="89"/>
      <c r="S1863" s="89"/>
      <c r="T1863" s="89"/>
      <c r="U1863" s="89"/>
      <c r="V1863" s="89"/>
      <c r="W1863" s="89"/>
      <c r="X1863" s="89"/>
      <c r="Y1863" s="89"/>
      <c r="Z1863" s="89"/>
      <c r="AA1863" s="89"/>
      <c r="AB1863" s="89"/>
      <c r="AC1863" s="89"/>
      <c r="AD1863" s="89"/>
      <c r="AE1863" s="89"/>
      <c r="AF1863" s="89"/>
      <c r="AG1863" s="89"/>
      <c r="AH1863" s="89"/>
      <c r="AI1863" s="89"/>
      <c r="AJ1863" s="89"/>
      <c r="AK1863" s="89"/>
      <c r="AL1863" s="89"/>
      <c r="AM1863" s="89"/>
      <c r="AN1863" s="89"/>
      <c r="AO1863" s="89"/>
      <c r="AP1863" s="89"/>
      <c r="AQ1863" s="89"/>
      <c r="AR1863" s="89"/>
      <c r="AS1863" s="89"/>
      <c r="AT1863" s="89"/>
      <c r="AU1863" s="89"/>
      <c r="AV1863" s="89"/>
      <c r="AW1863" s="89"/>
      <c r="AX1863" s="89"/>
      <c r="AY1863" s="89"/>
      <c r="AZ1863" s="89"/>
      <c r="BA1863" s="89"/>
      <c r="BB1863" s="89"/>
      <c r="BC1863" s="89"/>
      <c r="BD1863" s="89"/>
      <c r="BE1863" s="89"/>
      <c r="BF1863" s="89"/>
      <c r="BG1863" s="89"/>
      <c r="BH1863" s="89"/>
      <c r="BI1863" s="89"/>
      <c r="BJ1863" s="89"/>
    </row>
    <row r="1864" spans="1:62" ht="12.75" x14ac:dyDescent="0.2">
      <c r="A1864" s="89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89"/>
      <c r="P1864" s="89"/>
      <c r="Q1864" s="89"/>
      <c r="R1864" s="89"/>
      <c r="S1864" s="89"/>
      <c r="T1864" s="89"/>
      <c r="U1864" s="89"/>
      <c r="V1864" s="89"/>
      <c r="W1864" s="89"/>
      <c r="X1864" s="89"/>
      <c r="Y1864" s="89"/>
      <c r="Z1864" s="89"/>
      <c r="AA1864" s="89"/>
      <c r="AB1864" s="89"/>
      <c r="AC1864" s="89"/>
      <c r="AD1864" s="89"/>
      <c r="AE1864" s="89"/>
      <c r="AF1864" s="89"/>
      <c r="AG1864" s="89"/>
      <c r="AH1864" s="89"/>
      <c r="AI1864" s="89"/>
      <c r="AJ1864" s="89"/>
      <c r="AK1864" s="89"/>
      <c r="AL1864" s="89"/>
      <c r="AM1864" s="89"/>
      <c r="AN1864" s="89"/>
      <c r="AO1864" s="89"/>
      <c r="AP1864" s="89"/>
      <c r="AQ1864" s="89"/>
      <c r="AR1864" s="89"/>
      <c r="AS1864" s="89"/>
      <c r="AT1864" s="89"/>
      <c r="AU1864" s="89"/>
      <c r="AV1864" s="89"/>
      <c r="AW1864" s="89"/>
      <c r="AX1864" s="89"/>
      <c r="AY1864" s="89"/>
      <c r="AZ1864" s="89"/>
      <c r="BA1864" s="89"/>
      <c r="BB1864" s="89"/>
      <c r="BC1864" s="89"/>
      <c r="BD1864" s="89"/>
      <c r="BE1864" s="89"/>
      <c r="BF1864" s="89"/>
      <c r="BG1864" s="89"/>
      <c r="BH1864" s="89"/>
      <c r="BI1864" s="89"/>
      <c r="BJ1864" s="89"/>
    </row>
    <row r="1865" spans="1:62" ht="12.75" x14ac:dyDescent="0.2">
      <c r="A1865" s="89"/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  <c r="V1865" s="89"/>
      <c r="W1865" s="89"/>
      <c r="X1865" s="89"/>
      <c r="Y1865" s="89"/>
      <c r="Z1865" s="89"/>
      <c r="AA1865" s="89"/>
      <c r="AB1865" s="89"/>
      <c r="AC1865" s="89"/>
      <c r="AD1865" s="89"/>
      <c r="AE1865" s="89"/>
      <c r="AF1865" s="89"/>
      <c r="AG1865" s="89"/>
      <c r="AH1865" s="89"/>
      <c r="AI1865" s="89"/>
      <c r="AJ1865" s="89"/>
      <c r="AK1865" s="89"/>
      <c r="AL1865" s="89"/>
      <c r="AM1865" s="89"/>
      <c r="AN1865" s="89"/>
      <c r="AO1865" s="89"/>
      <c r="AP1865" s="89"/>
      <c r="AQ1865" s="89"/>
      <c r="AR1865" s="89"/>
      <c r="AS1865" s="89"/>
      <c r="AT1865" s="89"/>
      <c r="AU1865" s="89"/>
      <c r="AV1865" s="89"/>
      <c r="AW1865" s="89"/>
      <c r="AX1865" s="89"/>
      <c r="AY1865" s="89"/>
      <c r="AZ1865" s="89"/>
      <c r="BA1865" s="89"/>
      <c r="BB1865" s="89"/>
      <c r="BC1865" s="89"/>
      <c r="BD1865" s="89"/>
      <c r="BE1865" s="89"/>
      <c r="BF1865" s="89"/>
      <c r="BG1865" s="89"/>
      <c r="BH1865" s="89"/>
      <c r="BI1865" s="89"/>
      <c r="BJ1865" s="89"/>
    </row>
    <row r="1866" spans="1:62" ht="12.75" x14ac:dyDescent="0.2">
      <c r="A1866" s="89"/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89"/>
      <c r="T1866" s="89"/>
      <c r="U1866" s="89"/>
      <c r="V1866" s="89"/>
      <c r="W1866" s="89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89"/>
      <c r="AJ1866" s="89"/>
      <c r="AK1866" s="89"/>
      <c r="AL1866" s="89"/>
      <c r="AM1866" s="89"/>
      <c r="AN1866" s="89"/>
      <c r="AO1866" s="89"/>
      <c r="AP1866" s="89"/>
      <c r="AQ1866" s="89"/>
      <c r="AR1866" s="89"/>
      <c r="AS1866" s="89"/>
      <c r="AT1866" s="89"/>
      <c r="AU1866" s="89"/>
      <c r="AV1866" s="89"/>
      <c r="AW1866" s="89"/>
      <c r="AX1866" s="89"/>
      <c r="AY1866" s="89"/>
      <c r="AZ1866" s="89"/>
      <c r="BA1866" s="89"/>
      <c r="BB1866" s="89"/>
      <c r="BC1866" s="89"/>
      <c r="BD1866" s="89"/>
      <c r="BE1866" s="89"/>
      <c r="BF1866" s="89"/>
      <c r="BG1866" s="89"/>
      <c r="BH1866" s="89"/>
      <c r="BI1866" s="89"/>
      <c r="BJ1866" s="89"/>
    </row>
    <row r="1867" spans="1:62" ht="12.75" x14ac:dyDescent="0.2">
      <c r="A1867" s="89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  <c r="S1867" s="89"/>
      <c r="T1867" s="89"/>
      <c r="U1867" s="89"/>
      <c r="V1867" s="89"/>
      <c r="W1867" s="89"/>
      <c r="X1867" s="89"/>
      <c r="Y1867" s="89"/>
      <c r="Z1867" s="89"/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  <c r="AK1867" s="89"/>
      <c r="AL1867" s="89"/>
      <c r="AM1867" s="89"/>
      <c r="AN1867" s="89"/>
      <c r="AO1867" s="89"/>
      <c r="AP1867" s="89"/>
      <c r="AQ1867" s="89"/>
      <c r="AR1867" s="89"/>
      <c r="AS1867" s="89"/>
      <c r="AT1867" s="89"/>
      <c r="AU1867" s="89"/>
      <c r="AV1867" s="89"/>
      <c r="AW1867" s="89"/>
      <c r="AX1867" s="89"/>
      <c r="AY1867" s="89"/>
      <c r="AZ1867" s="89"/>
      <c r="BA1867" s="89"/>
      <c r="BB1867" s="89"/>
      <c r="BC1867" s="89"/>
      <c r="BD1867" s="89"/>
      <c r="BE1867" s="89"/>
      <c r="BF1867" s="89"/>
      <c r="BG1867" s="89"/>
      <c r="BH1867" s="89"/>
      <c r="BI1867" s="89"/>
      <c r="BJ1867" s="89"/>
    </row>
    <row r="1868" spans="1:62" ht="12.75" x14ac:dyDescent="0.2">
      <c r="A1868" s="89"/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89"/>
      <c r="P1868" s="89"/>
      <c r="Q1868" s="89"/>
      <c r="R1868" s="89"/>
      <c r="S1868" s="89"/>
      <c r="T1868" s="89"/>
      <c r="U1868" s="89"/>
      <c r="V1868" s="89"/>
      <c r="W1868" s="89"/>
      <c r="X1868" s="89"/>
      <c r="Y1868" s="89"/>
      <c r="Z1868" s="89"/>
      <c r="AA1868" s="89"/>
      <c r="AB1868" s="89"/>
      <c r="AC1868" s="89"/>
      <c r="AD1868" s="89"/>
      <c r="AE1868" s="89"/>
      <c r="AF1868" s="89"/>
      <c r="AG1868" s="89"/>
      <c r="AH1868" s="89"/>
      <c r="AI1868" s="89"/>
      <c r="AJ1868" s="89"/>
      <c r="AK1868" s="89"/>
      <c r="AL1868" s="89"/>
      <c r="AM1868" s="89"/>
      <c r="AN1868" s="89"/>
      <c r="AO1868" s="89"/>
      <c r="AP1868" s="89"/>
      <c r="AQ1868" s="89"/>
      <c r="AR1868" s="89"/>
      <c r="AS1868" s="89"/>
      <c r="AT1868" s="89"/>
      <c r="AU1868" s="89"/>
      <c r="AV1868" s="89"/>
      <c r="AW1868" s="89"/>
      <c r="AX1868" s="89"/>
      <c r="AY1868" s="89"/>
      <c r="AZ1868" s="89"/>
      <c r="BA1868" s="89"/>
      <c r="BB1868" s="89"/>
      <c r="BC1868" s="89"/>
      <c r="BD1868" s="89"/>
      <c r="BE1868" s="89"/>
      <c r="BF1868" s="89"/>
      <c r="BG1868" s="89"/>
      <c r="BH1868" s="89"/>
      <c r="BI1868" s="89"/>
      <c r="BJ1868" s="89"/>
    </row>
    <row r="1869" spans="1:62" ht="12.75" x14ac:dyDescent="0.2">
      <c r="A1869" s="89"/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  <c r="S1869" s="89"/>
      <c r="T1869" s="89"/>
      <c r="U1869" s="89"/>
      <c r="V1869" s="89"/>
      <c r="W1869" s="89"/>
      <c r="X1869" s="89"/>
      <c r="Y1869" s="89"/>
      <c r="Z1869" s="89"/>
      <c r="AA1869" s="89"/>
      <c r="AB1869" s="89"/>
      <c r="AC1869" s="89"/>
      <c r="AD1869" s="89"/>
      <c r="AE1869" s="89"/>
      <c r="AF1869" s="89"/>
      <c r="AG1869" s="89"/>
      <c r="AH1869" s="89"/>
      <c r="AI1869" s="89"/>
      <c r="AJ1869" s="89"/>
      <c r="AK1869" s="89"/>
      <c r="AL1869" s="89"/>
      <c r="AM1869" s="89"/>
      <c r="AN1869" s="89"/>
      <c r="AO1869" s="89"/>
      <c r="AP1869" s="89"/>
      <c r="AQ1869" s="89"/>
      <c r="AR1869" s="89"/>
      <c r="AS1869" s="89"/>
      <c r="AT1869" s="89"/>
      <c r="AU1869" s="89"/>
      <c r="AV1869" s="89"/>
      <c r="AW1869" s="89"/>
      <c r="AX1869" s="89"/>
      <c r="AY1869" s="89"/>
      <c r="AZ1869" s="89"/>
      <c r="BA1869" s="89"/>
      <c r="BB1869" s="89"/>
      <c r="BC1869" s="89"/>
      <c r="BD1869" s="89"/>
      <c r="BE1869" s="89"/>
      <c r="BF1869" s="89"/>
      <c r="BG1869" s="89"/>
      <c r="BH1869" s="89"/>
      <c r="BI1869" s="89"/>
      <c r="BJ1869" s="89"/>
    </row>
    <row r="1870" spans="1:62" ht="12.75" x14ac:dyDescent="0.2">
      <c r="A1870" s="89"/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89"/>
      <c r="P1870" s="89"/>
      <c r="Q1870" s="89"/>
      <c r="R1870" s="89"/>
      <c r="S1870" s="89"/>
      <c r="T1870" s="89"/>
      <c r="U1870" s="89"/>
      <c r="V1870" s="89"/>
      <c r="W1870" s="89"/>
      <c r="X1870" s="89"/>
      <c r="Y1870" s="89"/>
      <c r="Z1870" s="89"/>
      <c r="AA1870" s="89"/>
      <c r="AB1870" s="89"/>
      <c r="AC1870" s="89"/>
      <c r="AD1870" s="89"/>
      <c r="AE1870" s="89"/>
      <c r="AF1870" s="89"/>
      <c r="AG1870" s="89"/>
      <c r="AH1870" s="89"/>
      <c r="AI1870" s="89"/>
      <c r="AJ1870" s="89"/>
      <c r="AK1870" s="89"/>
      <c r="AL1870" s="89"/>
      <c r="AM1870" s="89"/>
      <c r="AN1870" s="89"/>
      <c r="AO1870" s="89"/>
      <c r="AP1870" s="89"/>
      <c r="AQ1870" s="89"/>
      <c r="AR1870" s="89"/>
      <c r="AS1870" s="89"/>
      <c r="AT1870" s="89"/>
      <c r="AU1870" s="89"/>
      <c r="AV1870" s="89"/>
      <c r="AW1870" s="89"/>
      <c r="AX1870" s="89"/>
      <c r="AY1870" s="89"/>
      <c r="AZ1870" s="89"/>
      <c r="BA1870" s="89"/>
      <c r="BB1870" s="89"/>
      <c r="BC1870" s="89"/>
      <c r="BD1870" s="89"/>
      <c r="BE1870" s="89"/>
      <c r="BF1870" s="89"/>
      <c r="BG1870" s="89"/>
      <c r="BH1870" s="89"/>
      <c r="BI1870" s="89"/>
      <c r="BJ1870" s="89"/>
    </row>
    <row r="1871" spans="1:62" ht="12.75" x14ac:dyDescent="0.2">
      <c r="A1871" s="89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89"/>
      <c r="O1871" s="89"/>
      <c r="P1871" s="89"/>
      <c r="Q1871" s="89"/>
      <c r="R1871" s="89"/>
      <c r="S1871" s="89"/>
      <c r="T1871" s="89"/>
      <c r="U1871" s="89"/>
      <c r="V1871" s="89"/>
      <c r="W1871" s="89"/>
      <c r="X1871" s="89"/>
      <c r="Y1871" s="89"/>
      <c r="Z1871" s="89"/>
      <c r="AA1871" s="89"/>
      <c r="AB1871" s="89"/>
      <c r="AC1871" s="89"/>
      <c r="AD1871" s="89"/>
      <c r="AE1871" s="89"/>
      <c r="AF1871" s="89"/>
      <c r="AG1871" s="89"/>
      <c r="AH1871" s="89"/>
      <c r="AI1871" s="89"/>
      <c r="AJ1871" s="89"/>
      <c r="AK1871" s="89"/>
      <c r="AL1871" s="89"/>
      <c r="AM1871" s="89"/>
      <c r="AN1871" s="89"/>
      <c r="AO1871" s="89"/>
      <c r="AP1871" s="89"/>
      <c r="AQ1871" s="89"/>
      <c r="AR1871" s="89"/>
      <c r="AS1871" s="89"/>
      <c r="AT1871" s="89"/>
      <c r="AU1871" s="89"/>
      <c r="AV1871" s="89"/>
      <c r="AW1871" s="89"/>
      <c r="AX1871" s="89"/>
      <c r="AY1871" s="89"/>
      <c r="AZ1871" s="89"/>
      <c r="BA1871" s="89"/>
      <c r="BB1871" s="89"/>
      <c r="BC1871" s="89"/>
      <c r="BD1871" s="89"/>
      <c r="BE1871" s="89"/>
      <c r="BF1871" s="89"/>
      <c r="BG1871" s="89"/>
      <c r="BH1871" s="89"/>
      <c r="BI1871" s="89"/>
      <c r="BJ1871" s="89"/>
    </row>
    <row r="1872" spans="1:62" ht="12.75" x14ac:dyDescent="0.2">
      <c r="A1872" s="89"/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  <c r="S1872" s="89"/>
      <c r="T1872" s="89"/>
      <c r="U1872" s="89"/>
      <c r="V1872" s="89"/>
      <c r="W1872" s="89"/>
      <c r="X1872" s="89"/>
      <c r="Y1872" s="89"/>
      <c r="Z1872" s="89"/>
      <c r="AA1872" s="89"/>
      <c r="AB1872" s="89"/>
      <c r="AC1872" s="89"/>
      <c r="AD1872" s="89"/>
      <c r="AE1872" s="89"/>
      <c r="AF1872" s="89"/>
      <c r="AG1872" s="89"/>
      <c r="AH1872" s="89"/>
      <c r="AI1872" s="89"/>
      <c r="AJ1872" s="89"/>
      <c r="AK1872" s="89"/>
      <c r="AL1872" s="89"/>
      <c r="AM1872" s="89"/>
      <c r="AN1872" s="89"/>
      <c r="AO1872" s="89"/>
      <c r="AP1872" s="89"/>
      <c r="AQ1872" s="89"/>
      <c r="AR1872" s="89"/>
      <c r="AS1872" s="89"/>
      <c r="AT1872" s="89"/>
      <c r="AU1872" s="89"/>
      <c r="AV1872" s="89"/>
      <c r="AW1872" s="89"/>
      <c r="AX1872" s="89"/>
      <c r="AY1872" s="89"/>
      <c r="AZ1872" s="89"/>
      <c r="BA1872" s="89"/>
      <c r="BB1872" s="89"/>
      <c r="BC1872" s="89"/>
      <c r="BD1872" s="89"/>
      <c r="BE1872" s="89"/>
      <c r="BF1872" s="89"/>
      <c r="BG1872" s="89"/>
      <c r="BH1872" s="89"/>
      <c r="BI1872" s="89"/>
      <c r="BJ1872" s="89"/>
    </row>
    <row r="1873" spans="1:62" ht="12.75" x14ac:dyDescent="0.2">
      <c r="A1873" s="89"/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  <c r="L1873" s="89"/>
      <c r="M1873" s="89"/>
      <c r="N1873" s="89"/>
      <c r="O1873" s="89"/>
      <c r="P1873" s="89"/>
      <c r="Q1873" s="89"/>
      <c r="R1873" s="89"/>
      <c r="S1873" s="89"/>
      <c r="T1873" s="89"/>
      <c r="U1873" s="89"/>
      <c r="V1873" s="89"/>
      <c r="W1873" s="89"/>
      <c r="X1873" s="89"/>
      <c r="Y1873" s="89"/>
      <c r="Z1873" s="89"/>
      <c r="AA1873" s="89"/>
      <c r="AB1873" s="89"/>
      <c r="AC1873" s="89"/>
      <c r="AD1873" s="89"/>
      <c r="AE1873" s="89"/>
      <c r="AF1873" s="89"/>
      <c r="AG1873" s="89"/>
      <c r="AH1873" s="89"/>
      <c r="AI1873" s="89"/>
      <c r="AJ1873" s="89"/>
      <c r="AK1873" s="89"/>
      <c r="AL1873" s="89"/>
      <c r="AM1873" s="89"/>
      <c r="AN1873" s="89"/>
      <c r="AO1873" s="89"/>
      <c r="AP1873" s="89"/>
      <c r="AQ1873" s="89"/>
      <c r="AR1873" s="89"/>
      <c r="AS1873" s="89"/>
      <c r="AT1873" s="89"/>
      <c r="AU1873" s="89"/>
      <c r="AV1873" s="89"/>
      <c r="AW1873" s="89"/>
      <c r="AX1873" s="89"/>
      <c r="AY1873" s="89"/>
      <c r="AZ1873" s="89"/>
      <c r="BA1873" s="89"/>
      <c r="BB1873" s="89"/>
      <c r="BC1873" s="89"/>
      <c r="BD1873" s="89"/>
      <c r="BE1873" s="89"/>
      <c r="BF1873" s="89"/>
      <c r="BG1873" s="89"/>
      <c r="BH1873" s="89"/>
      <c r="BI1873" s="89"/>
      <c r="BJ1873" s="89"/>
    </row>
    <row r="1874" spans="1:62" ht="12.75" x14ac:dyDescent="0.2">
      <c r="A1874" s="89"/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89"/>
      <c r="O1874" s="89"/>
      <c r="P1874" s="89"/>
      <c r="Q1874" s="89"/>
      <c r="R1874" s="89"/>
      <c r="S1874" s="89"/>
      <c r="T1874" s="89"/>
      <c r="U1874" s="89"/>
      <c r="V1874" s="89"/>
      <c r="W1874" s="89"/>
      <c r="X1874" s="89"/>
      <c r="Y1874" s="89"/>
      <c r="Z1874" s="89"/>
      <c r="AA1874" s="89"/>
      <c r="AB1874" s="89"/>
      <c r="AC1874" s="89"/>
      <c r="AD1874" s="89"/>
      <c r="AE1874" s="89"/>
      <c r="AF1874" s="89"/>
      <c r="AG1874" s="89"/>
      <c r="AH1874" s="89"/>
      <c r="AI1874" s="89"/>
      <c r="AJ1874" s="89"/>
      <c r="AK1874" s="89"/>
      <c r="AL1874" s="89"/>
      <c r="AM1874" s="89"/>
      <c r="AN1874" s="89"/>
      <c r="AO1874" s="89"/>
      <c r="AP1874" s="89"/>
      <c r="AQ1874" s="89"/>
      <c r="AR1874" s="89"/>
      <c r="AS1874" s="89"/>
      <c r="AT1874" s="89"/>
      <c r="AU1874" s="89"/>
      <c r="AV1874" s="89"/>
      <c r="AW1874" s="89"/>
      <c r="AX1874" s="89"/>
      <c r="AY1874" s="89"/>
      <c r="AZ1874" s="89"/>
      <c r="BA1874" s="89"/>
      <c r="BB1874" s="89"/>
      <c r="BC1874" s="89"/>
      <c r="BD1874" s="89"/>
      <c r="BE1874" s="89"/>
      <c r="BF1874" s="89"/>
      <c r="BG1874" s="89"/>
      <c r="BH1874" s="89"/>
      <c r="BI1874" s="89"/>
      <c r="BJ1874" s="89"/>
    </row>
    <row r="1875" spans="1:62" ht="12.75" x14ac:dyDescent="0.2">
      <c r="A1875" s="89"/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  <c r="S1875" s="89"/>
      <c r="T1875" s="89"/>
      <c r="U1875" s="89"/>
      <c r="V1875" s="89"/>
      <c r="W1875" s="89"/>
      <c r="X1875" s="89"/>
      <c r="Y1875" s="89"/>
      <c r="Z1875" s="89"/>
      <c r="AA1875" s="89"/>
      <c r="AB1875" s="89"/>
      <c r="AC1875" s="89"/>
      <c r="AD1875" s="89"/>
      <c r="AE1875" s="89"/>
      <c r="AF1875" s="89"/>
      <c r="AG1875" s="89"/>
      <c r="AH1875" s="89"/>
      <c r="AI1875" s="89"/>
      <c r="AJ1875" s="89"/>
      <c r="AK1875" s="89"/>
      <c r="AL1875" s="89"/>
      <c r="AM1875" s="89"/>
      <c r="AN1875" s="89"/>
      <c r="AO1875" s="89"/>
      <c r="AP1875" s="89"/>
      <c r="AQ1875" s="89"/>
      <c r="AR1875" s="89"/>
      <c r="AS1875" s="89"/>
      <c r="AT1875" s="89"/>
      <c r="AU1875" s="89"/>
      <c r="AV1875" s="89"/>
      <c r="AW1875" s="89"/>
      <c r="AX1875" s="89"/>
      <c r="AY1875" s="89"/>
      <c r="AZ1875" s="89"/>
      <c r="BA1875" s="89"/>
      <c r="BB1875" s="89"/>
      <c r="BC1875" s="89"/>
      <c r="BD1875" s="89"/>
      <c r="BE1875" s="89"/>
      <c r="BF1875" s="89"/>
      <c r="BG1875" s="89"/>
      <c r="BH1875" s="89"/>
      <c r="BI1875" s="89"/>
      <c r="BJ1875" s="89"/>
    </row>
    <row r="1876" spans="1:62" ht="12.75" x14ac:dyDescent="0.2">
      <c r="A1876" s="89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  <c r="M1876" s="89"/>
      <c r="N1876" s="89"/>
      <c r="O1876" s="89"/>
      <c r="P1876" s="89"/>
      <c r="Q1876" s="89"/>
      <c r="R1876" s="89"/>
      <c r="S1876" s="89"/>
      <c r="T1876" s="89"/>
      <c r="U1876" s="89"/>
      <c r="V1876" s="89"/>
      <c r="W1876" s="89"/>
      <c r="X1876" s="89"/>
      <c r="Y1876" s="89"/>
      <c r="Z1876" s="89"/>
      <c r="AA1876" s="89"/>
      <c r="AB1876" s="89"/>
      <c r="AC1876" s="89"/>
      <c r="AD1876" s="89"/>
      <c r="AE1876" s="89"/>
      <c r="AF1876" s="89"/>
      <c r="AG1876" s="89"/>
      <c r="AH1876" s="89"/>
      <c r="AI1876" s="89"/>
      <c r="AJ1876" s="89"/>
      <c r="AK1876" s="89"/>
      <c r="AL1876" s="89"/>
      <c r="AM1876" s="89"/>
      <c r="AN1876" s="89"/>
      <c r="AO1876" s="89"/>
      <c r="AP1876" s="89"/>
      <c r="AQ1876" s="89"/>
      <c r="AR1876" s="89"/>
      <c r="AS1876" s="89"/>
      <c r="AT1876" s="89"/>
      <c r="AU1876" s="89"/>
      <c r="AV1876" s="89"/>
      <c r="AW1876" s="89"/>
      <c r="AX1876" s="89"/>
      <c r="AY1876" s="89"/>
      <c r="AZ1876" s="89"/>
      <c r="BA1876" s="89"/>
      <c r="BB1876" s="89"/>
      <c r="BC1876" s="89"/>
      <c r="BD1876" s="89"/>
      <c r="BE1876" s="89"/>
      <c r="BF1876" s="89"/>
      <c r="BG1876" s="89"/>
      <c r="BH1876" s="89"/>
      <c r="BI1876" s="89"/>
      <c r="BJ1876" s="89"/>
    </row>
    <row r="1877" spans="1:62" ht="12.75" x14ac:dyDescent="0.2">
      <c r="A1877" s="89"/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89"/>
      <c r="P1877" s="89"/>
      <c r="Q1877" s="89"/>
      <c r="R1877" s="89"/>
      <c r="S1877" s="89"/>
      <c r="T1877" s="89"/>
      <c r="U1877" s="89"/>
      <c r="V1877" s="89"/>
      <c r="W1877" s="89"/>
      <c r="X1877" s="89"/>
      <c r="Y1877" s="89"/>
      <c r="Z1877" s="89"/>
      <c r="AA1877" s="89"/>
      <c r="AB1877" s="89"/>
      <c r="AC1877" s="89"/>
      <c r="AD1877" s="89"/>
      <c r="AE1877" s="89"/>
      <c r="AF1877" s="89"/>
      <c r="AG1877" s="89"/>
      <c r="AH1877" s="89"/>
      <c r="AI1877" s="89"/>
      <c r="AJ1877" s="89"/>
      <c r="AK1877" s="89"/>
      <c r="AL1877" s="89"/>
      <c r="AM1877" s="89"/>
      <c r="AN1877" s="89"/>
      <c r="AO1877" s="89"/>
      <c r="AP1877" s="89"/>
      <c r="AQ1877" s="89"/>
      <c r="AR1877" s="89"/>
      <c r="AS1877" s="89"/>
      <c r="AT1877" s="89"/>
      <c r="AU1877" s="89"/>
      <c r="AV1877" s="89"/>
      <c r="AW1877" s="89"/>
      <c r="AX1877" s="89"/>
      <c r="AY1877" s="89"/>
      <c r="AZ1877" s="89"/>
      <c r="BA1877" s="89"/>
      <c r="BB1877" s="89"/>
      <c r="BC1877" s="89"/>
      <c r="BD1877" s="89"/>
      <c r="BE1877" s="89"/>
      <c r="BF1877" s="89"/>
      <c r="BG1877" s="89"/>
      <c r="BH1877" s="89"/>
      <c r="BI1877" s="89"/>
      <c r="BJ1877" s="89"/>
    </row>
    <row r="1878" spans="1:62" ht="12.75" x14ac:dyDescent="0.2">
      <c r="A1878" s="89"/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  <c r="S1878" s="89"/>
      <c r="T1878" s="89"/>
      <c r="U1878" s="89"/>
      <c r="V1878" s="89"/>
      <c r="W1878" s="89"/>
      <c r="X1878" s="89"/>
      <c r="Y1878" s="89"/>
      <c r="Z1878" s="89"/>
      <c r="AA1878" s="89"/>
      <c r="AB1878" s="89"/>
      <c r="AC1878" s="89"/>
      <c r="AD1878" s="89"/>
      <c r="AE1878" s="89"/>
      <c r="AF1878" s="89"/>
      <c r="AG1878" s="89"/>
      <c r="AH1878" s="89"/>
      <c r="AI1878" s="89"/>
      <c r="AJ1878" s="89"/>
      <c r="AK1878" s="89"/>
      <c r="AL1878" s="89"/>
      <c r="AM1878" s="89"/>
      <c r="AN1878" s="89"/>
      <c r="AO1878" s="89"/>
      <c r="AP1878" s="89"/>
      <c r="AQ1878" s="89"/>
      <c r="AR1878" s="89"/>
      <c r="AS1878" s="89"/>
      <c r="AT1878" s="89"/>
      <c r="AU1878" s="89"/>
      <c r="AV1878" s="89"/>
      <c r="AW1878" s="89"/>
      <c r="AX1878" s="89"/>
      <c r="AY1878" s="89"/>
      <c r="AZ1878" s="89"/>
      <c r="BA1878" s="89"/>
      <c r="BB1878" s="89"/>
      <c r="BC1878" s="89"/>
      <c r="BD1878" s="89"/>
      <c r="BE1878" s="89"/>
      <c r="BF1878" s="89"/>
      <c r="BG1878" s="89"/>
      <c r="BH1878" s="89"/>
      <c r="BI1878" s="89"/>
      <c r="BJ1878" s="89"/>
    </row>
    <row r="1879" spans="1:62" ht="12.75" x14ac:dyDescent="0.2">
      <c r="A1879" s="89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89"/>
      <c r="P1879" s="89"/>
      <c r="Q1879" s="89"/>
      <c r="R1879" s="89"/>
      <c r="S1879" s="89"/>
      <c r="T1879" s="89"/>
      <c r="U1879" s="89"/>
      <c r="V1879" s="89"/>
      <c r="W1879" s="89"/>
      <c r="X1879" s="89"/>
      <c r="Y1879" s="89"/>
      <c r="Z1879" s="89"/>
      <c r="AA1879" s="89"/>
      <c r="AB1879" s="89"/>
      <c r="AC1879" s="89"/>
      <c r="AD1879" s="89"/>
      <c r="AE1879" s="89"/>
      <c r="AF1879" s="89"/>
      <c r="AG1879" s="89"/>
      <c r="AH1879" s="89"/>
      <c r="AI1879" s="89"/>
      <c r="AJ1879" s="89"/>
      <c r="AK1879" s="89"/>
      <c r="AL1879" s="89"/>
      <c r="AM1879" s="89"/>
      <c r="AN1879" s="89"/>
      <c r="AO1879" s="89"/>
      <c r="AP1879" s="89"/>
      <c r="AQ1879" s="89"/>
      <c r="AR1879" s="89"/>
      <c r="AS1879" s="89"/>
      <c r="AT1879" s="89"/>
      <c r="AU1879" s="89"/>
      <c r="AV1879" s="89"/>
      <c r="AW1879" s="89"/>
      <c r="AX1879" s="89"/>
      <c r="AY1879" s="89"/>
      <c r="AZ1879" s="89"/>
      <c r="BA1879" s="89"/>
      <c r="BB1879" s="89"/>
      <c r="BC1879" s="89"/>
      <c r="BD1879" s="89"/>
      <c r="BE1879" s="89"/>
      <c r="BF1879" s="89"/>
      <c r="BG1879" s="89"/>
      <c r="BH1879" s="89"/>
      <c r="BI1879" s="89"/>
      <c r="BJ1879" s="89"/>
    </row>
    <row r="1880" spans="1:62" ht="12.75" x14ac:dyDescent="0.2">
      <c r="A1880" s="89"/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89"/>
      <c r="P1880" s="89"/>
      <c r="Q1880" s="89"/>
      <c r="R1880" s="89"/>
      <c r="S1880" s="89"/>
      <c r="T1880" s="89"/>
      <c r="U1880" s="89"/>
      <c r="V1880" s="89"/>
      <c r="W1880" s="89"/>
      <c r="X1880" s="89"/>
      <c r="Y1880" s="89"/>
      <c r="Z1880" s="89"/>
      <c r="AA1880" s="89"/>
      <c r="AB1880" s="89"/>
      <c r="AC1880" s="89"/>
      <c r="AD1880" s="89"/>
      <c r="AE1880" s="89"/>
      <c r="AF1880" s="89"/>
      <c r="AG1880" s="89"/>
      <c r="AH1880" s="89"/>
      <c r="AI1880" s="89"/>
      <c r="AJ1880" s="89"/>
      <c r="AK1880" s="89"/>
      <c r="AL1880" s="89"/>
      <c r="AM1880" s="89"/>
      <c r="AN1880" s="89"/>
      <c r="AO1880" s="89"/>
      <c r="AP1880" s="89"/>
      <c r="AQ1880" s="89"/>
      <c r="AR1880" s="89"/>
      <c r="AS1880" s="89"/>
      <c r="AT1880" s="89"/>
      <c r="AU1880" s="89"/>
      <c r="AV1880" s="89"/>
      <c r="AW1880" s="89"/>
      <c r="AX1880" s="89"/>
      <c r="AY1880" s="89"/>
      <c r="AZ1880" s="89"/>
      <c r="BA1880" s="89"/>
      <c r="BB1880" s="89"/>
      <c r="BC1880" s="89"/>
      <c r="BD1880" s="89"/>
      <c r="BE1880" s="89"/>
      <c r="BF1880" s="89"/>
      <c r="BG1880" s="89"/>
      <c r="BH1880" s="89"/>
      <c r="BI1880" s="89"/>
      <c r="BJ1880" s="89"/>
    </row>
    <row r="1881" spans="1:62" ht="12.75" x14ac:dyDescent="0.2">
      <c r="A1881" s="89"/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89"/>
      <c r="P1881" s="89"/>
      <c r="Q1881" s="89"/>
      <c r="R1881" s="89"/>
      <c r="S1881" s="89"/>
      <c r="T1881" s="89"/>
      <c r="U1881" s="89"/>
      <c r="V1881" s="89"/>
      <c r="W1881" s="89"/>
      <c r="X1881" s="89"/>
      <c r="Y1881" s="89"/>
      <c r="Z1881" s="89"/>
      <c r="AA1881" s="89"/>
      <c r="AB1881" s="89"/>
      <c r="AC1881" s="89"/>
      <c r="AD1881" s="89"/>
      <c r="AE1881" s="89"/>
      <c r="AF1881" s="89"/>
      <c r="AG1881" s="89"/>
      <c r="AH1881" s="89"/>
      <c r="AI1881" s="89"/>
      <c r="AJ1881" s="89"/>
      <c r="AK1881" s="89"/>
      <c r="AL1881" s="89"/>
      <c r="AM1881" s="89"/>
      <c r="AN1881" s="89"/>
      <c r="AO1881" s="89"/>
      <c r="AP1881" s="89"/>
      <c r="AQ1881" s="89"/>
      <c r="AR1881" s="89"/>
      <c r="AS1881" s="89"/>
      <c r="AT1881" s="89"/>
      <c r="AU1881" s="89"/>
      <c r="AV1881" s="89"/>
      <c r="AW1881" s="89"/>
      <c r="AX1881" s="89"/>
      <c r="AY1881" s="89"/>
      <c r="AZ1881" s="89"/>
      <c r="BA1881" s="89"/>
      <c r="BB1881" s="89"/>
      <c r="BC1881" s="89"/>
      <c r="BD1881" s="89"/>
      <c r="BE1881" s="89"/>
      <c r="BF1881" s="89"/>
      <c r="BG1881" s="89"/>
      <c r="BH1881" s="89"/>
      <c r="BI1881" s="89"/>
      <c r="BJ1881" s="89"/>
    </row>
    <row r="1882" spans="1:62" ht="12.75" x14ac:dyDescent="0.2">
      <c r="A1882" s="89"/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89"/>
      <c r="P1882" s="89"/>
      <c r="Q1882" s="89"/>
      <c r="R1882" s="89"/>
      <c r="S1882" s="89"/>
      <c r="T1882" s="89"/>
      <c r="U1882" s="89"/>
      <c r="V1882" s="89"/>
      <c r="W1882" s="89"/>
      <c r="X1882" s="89"/>
      <c r="Y1882" s="89"/>
      <c r="Z1882" s="89"/>
      <c r="AA1882" s="89"/>
      <c r="AB1882" s="89"/>
      <c r="AC1882" s="89"/>
      <c r="AD1882" s="89"/>
      <c r="AE1882" s="89"/>
      <c r="AF1882" s="89"/>
      <c r="AG1882" s="89"/>
      <c r="AH1882" s="89"/>
      <c r="AI1882" s="89"/>
      <c r="AJ1882" s="89"/>
      <c r="AK1882" s="89"/>
      <c r="AL1882" s="89"/>
      <c r="AM1882" s="89"/>
      <c r="AN1882" s="89"/>
      <c r="AO1882" s="89"/>
      <c r="AP1882" s="89"/>
      <c r="AQ1882" s="89"/>
      <c r="AR1882" s="89"/>
      <c r="AS1882" s="89"/>
      <c r="AT1882" s="89"/>
      <c r="AU1882" s="89"/>
      <c r="AV1882" s="89"/>
      <c r="AW1882" s="89"/>
      <c r="AX1882" s="89"/>
      <c r="AY1882" s="89"/>
      <c r="AZ1882" s="89"/>
      <c r="BA1882" s="89"/>
      <c r="BB1882" s="89"/>
      <c r="BC1882" s="89"/>
      <c r="BD1882" s="89"/>
      <c r="BE1882" s="89"/>
      <c r="BF1882" s="89"/>
      <c r="BG1882" s="89"/>
      <c r="BH1882" s="89"/>
      <c r="BI1882" s="89"/>
      <c r="BJ1882" s="89"/>
    </row>
    <row r="1883" spans="1:62" ht="12.75" x14ac:dyDescent="0.2">
      <c r="A1883" s="89"/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89"/>
      <c r="P1883" s="89"/>
      <c r="Q1883" s="89"/>
      <c r="R1883" s="89"/>
      <c r="S1883" s="89"/>
      <c r="T1883" s="89"/>
      <c r="U1883" s="89"/>
      <c r="V1883" s="89"/>
      <c r="W1883" s="89"/>
      <c r="X1883" s="89"/>
      <c r="Y1883" s="89"/>
      <c r="Z1883" s="89"/>
      <c r="AA1883" s="89"/>
      <c r="AB1883" s="89"/>
      <c r="AC1883" s="89"/>
      <c r="AD1883" s="89"/>
      <c r="AE1883" s="89"/>
      <c r="AF1883" s="89"/>
      <c r="AG1883" s="89"/>
      <c r="AH1883" s="89"/>
      <c r="AI1883" s="89"/>
      <c r="AJ1883" s="89"/>
      <c r="AK1883" s="89"/>
      <c r="AL1883" s="89"/>
      <c r="AM1883" s="89"/>
      <c r="AN1883" s="89"/>
      <c r="AO1883" s="89"/>
      <c r="AP1883" s="89"/>
      <c r="AQ1883" s="89"/>
      <c r="AR1883" s="89"/>
      <c r="AS1883" s="89"/>
      <c r="AT1883" s="89"/>
      <c r="AU1883" s="89"/>
      <c r="AV1883" s="89"/>
      <c r="AW1883" s="89"/>
      <c r="AX1883" s="89"/>
      <c r="AY1883" s="89"/>
      <c r="AZ1883" s="89"/>
      <c r="BA1883" s="89"/>
      <c r="BB1883" s="89"/>
      <c r="BC1883" s="89"/>
      <c r="BD1883" s="89"/>
      <c r="BE1883" s="89"/>
      <c r="BF1883" s="89"/>
      <c r="BG1883" s="89"/>
      <c r="BH1883" s="89"/>
      <c r="BI1883" s="89"/>
      <c r="BJ1883" s="89"/>
    </row>
    <row r="1884" spans="1:62" ht="12.75" x14ac:dyDescent="0.2">
      <c r="A1884" s="89"/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  <c r="L1884" s="89"/>
      <c r="M1884" s="89"/>
      <c r="N1884" s="89"/>
      <c r="O1884" s="89"/>
      <c r="P1884" s="89"/>
      <c r="Q1884" s="89"/>
      <c r="R1884" s="89"/>
      <c r="S1884" s="89"/>
      <c r="T1884" s="89"/>
      <c r="U1884" s="89"/>
      <c r="V1884" s="89"/>
      <c r="W1884" s="89"/>
      <c r="X1884" s="89"/>
      <c r="Y1884" s="89"/>
      <c r="Z1884" s="89"/>
      <c r="AA1884" s="89"/>
      <c r="AB1884" s="89"/>
      <c r="AC1884" s="89"/>
      <c r="AD1884" s="89"/>
      <c r="AE1884" s="89"/>
      <c r="AF1884" s="89"/>
      <c r="AG1884" s="89"/>
      <c r="AH1884" s="89"/>
      <c r="AI1884" s="89"/>
      <c r="AJ1884" s="89"/>
      <c r="AK1884" s="89"/>
      <c r="AL1884" s="89"/>
      <c r="AM1884" s="89"/>
      <c r="AN1884" s="89"/>
      <c r="AO1884" s="89"/>
      <c r="AP1884" s="89"/>
      <c r="AQ1884" s="89"/>
      <c r="AR1884" s="89"/>
      <c r="AS1884" s="89"/>
      <c r="AT1884" s="89"/>
      <c r="AU1884" s="89"/>
      <c r="AV1884" s="89"/>
      <c r="AW1884" s="89"/>
      <c r="AX1884" s="89"/>
      <c r="AY1884" s="89"/>
      <c r="AZ1884" s="89"/>
      <c r="BA1884" s="89"/>
      <c r="BB1884" s="89"/>
      <c r="BC1884" s="89"/>
      <c r="BD1884" s="89"/>
      <c r="BE1884" s="89"/>
      <c r="BF1884" s="89"/>
      <c r="BG1884" s="89"/>
      <c r="BH1884" s="89"/>
      <c r="BI1884" s="89"/>
      <c r="BJ1884" s="89"/>
    </row>
    <row r="1885" spans="1:62" ht="12.75" x14ac:dyDescent="0.2">
      <c r="A1885" s="89"/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  <c r="L1885" s="89"/>
      <c r="M1885" s="89"/>
      <c r="N1885" s="89"/>
      <c r="O1885" s="89"/>
      <c r="P1885" s="89"/>
      <c r="Q1885" s="89"/>
      <c r="R1885" s="89"/>
      <c r="S1885" s="89"/>
      <c r="T1885" s="89"/>
      <c r="U1885" s="89"/>
      <c r="V1885" s="89"/>
      <c r="W1885" s="89"/>
      <c r="X1885" s="89"/>
      <c r="Y1885" s="89"/>
      <c r="Z1885" s="89"/>
      <c r="AA1885" s="89"/>
      <c r="AB1885" s="89"/>
      <c r="AC1885" s="89"/>
      <c r="AD1885" s="89"/>
      <c r="AE1885" s="89"/>
      <c r="AF1885" s="89"/>
      <c r="AG1885" s="89"/>
      <c r="AH1885" s="89"/>
      <c r="AI1885" s="89"/>
      <c r="AJ1885" s="89"/>
      <c r="AK1885" s="89"/>
      <c r="AL1885" s="89"/>
      <c r="AM1885" s="89"/>
      <c r="AN1885" s="89"/>
      <c r="AO1885" s="89"/>
      <c r="AP1885" s="89"/>
      <c r="AQ1885" s="89"/>
      <c r="AR1885" s="89"/>
      <c r="AS1885" s="89"/>
      <c r="AT1885" s="89"/>
      <c r="AU1885" s="89"/>
      <c r="AV1885" s="89"/>
      <c r="AW1885" s="89"/>
      <c r="AX1885" s="89"/>
      <c r="AY1885" s="89"/>
      <c r="AZ1885" s="89"/>
      <c r="BA1885" s="89"/>
      <c r="BB1885" s="89"/>
      <c r="BC1885" s="89"/>
      <c r="BD1885" s="89"/>
      <c r="BE1885" s="89"/>
      <c r="BF1885" s="89"/>
      <c r="BG1885" s="89"/>
      <c r="BH1885" s="89"/>
      <c r="BI1885" s="89"/>
      <c r="BJ1885" s="89"/>
    </row>
    <row r="1886" spans="1:62" ht="12.75" x14ac:dyDescent="0.2">
      <c r="A1886" s="89"/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  <c r="L1886" s="89"/>
      <c r="M1886" s="89"/>
      <c r="N1886" s="89"/>
      <c r="O1886" s="89"/>
      <c r="P1886" s="89"/>
      <c r="Q1886" s="89"/>
      <c r="R1886" s="89"/>
      <c r="S1886" s="89"/>
      <c r="T1886" s="89"/>
      <c r="U1886" s="89"/>
      <c r="V1886" s="89"/>
      <c r="W1886" s="89"/>
      <c r="X1886" s="89"/>
      <c r="Y1886" s="89"/>
      <c r="Z1886" s="89"/>
      <c r="AA1886" s="89"/>
      <c r="AB1886" s="89"/>
      <c r="AC1886" s="89"/>
      <c r="AD1886" s="89"/>
      <c r="AE1886" s="89"/>
      <c r="AF1886" s="89"/>
      <c r="AG1886" s="89"/>
      <c r="AH1886" s="89"/>
      <c r="AI1886" s="89"/>
      <c r="AJ1886" s="89"/>
      <c r="AK1886" s="89"/>
      <c r="AL1886" s="89"/>
      <c r="AM1886" s="89"/>
      <c r="AN1886" s="89"/>
      <c r="AO1886" s="89"/>
      <c r="AP1886" s="89"/>
      <c r="AQ1886" s="89"/>
      <c r="AR1886" s="89"/>
      <c r="AS1886" s="89"/>
      <c r="AT1886" s="89"/>
      <c r="AU1886" s="89"/>
      <c r="AV1886" s="89"/>
      <c r="AW1886" s="89"/>
      <c r="AX1886" s="89"/>
      <c r="AY1886" s="89"/>
      <c r="AZ1886" s="89"/>
      <c r="BA1886" s="89"/>
      <c r="BB1886" s="89"/>
      <c r="BC1886" s="89"/>
      <c r="BD1886" s="89"/>
      <c r="BE1886" s="89"/>
      <c r="BF1886" s="89"/>
      <c r="BG1886" s="89"/>
      <c r="BH1886" s="89"/>
      <c r="BI1886" s="89"/>
      <c r="BJ1886" s="89"/>
    </row>
    <row r="1887" spans="1:62" ht="12.75" x14ac:dyDescent="0.2">
      <c r="A1887" s="89"/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  <c r="L1887" s="89"/>
      <c r="M1887" s="89"/>
      <c r="N1887" s="89"/>
      <c r="O1887" s="89"/>
      <c r="P1887" s="89"/>
      <c r="Q1887" s="89"/>
      <c r="R1887" s="89"/>
      <c r="S1887" s="89"/>
      <c r="T1887" s="89"/>
      <c r="U1887" s="89"/>
      <c r="V1887" s="89"/>
      <c r="W1887" s="89"/>
      <c r="X1887" s="89"/>
      <c r="Y1887" s="89"/>
      <c r="Z1887" s="89"/>
      <c r="AA1887" s="89"/>
      <c r="AB1887" s="89"/>
      <c r="AC1887" s="89"/>
      <c r="AD1887" s="89"/>
      <c r="AE1887" s="89"/>
      <c r="AF1887" s="89"/>
      <c r="AG1887" s="89"/>
      <c r="AH1887" s="89"/>
      <c r="AI1887" s="89"/>
      <c r="AJ1887" s="89"/>
      <c r="AK1887" s="89"/>
      <c r="AL1887" s="89"/>
      <c r="AM1887" s="89"/>
      <c r="AN1887" s="89"/>
      <c r="AO1887" s="89"/>
      <c r="AP1887" s="89"/>
      <c r="AQ1887" s="89"/>
      <c r="AR1887" s="89"/>
      <c r="AS1887" s="89"/>
      <c r="AT1887" s="89"/>
      <c r="AU1887" s="89"/>
      <c r="AV1887" s="89"/>
      <c r="AW1887" s="89"/>
      <c r="AX1887" s="89"/>
      <c r="AY1887" s="89"/>
      <c r="AZ1887" s="89"/>
      <c r="BA1887" s="89"/>
      <c r="BB1887" s="89"/>
      <c r="BC1887" s="89"/>
      <c r="BD1887" s="89"/>
      <c r="BE1887" s="89"/>
      <c r="BF1887" s="89"/>
      <c r="BG1887" s="89"/>
      <c r="BH1887" s="89"/>
      <c r="BI1887" s="89"/>
      <c r="BJ1887" s="89"/>
    </row>
    <row r="1888" spans="1:62" ht="12.75" x14ac:dyDescent="0.2">
      <c r="A1888" s="89"/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89"/>
      <c r="P1888" s="89"/>
      <c r="Q1888" s="89"/>
      <c r="R1888" s="89"/>
      <c r="S1888" s="89"/>
      <c r="T1888" s="89"/>
      <c r="U1888" s="89"/>
      <c r="V1888" s="89"/>
      <c r="W1888" s="89"/>
      <c r="X1888" s="89"/>
      <c r="Y1888" s="89"/>
      <c r="Z1888" s="89"/>
      <c r="AA1888" s="89"/>
      <c r="AB1888" s="89"/>
      <c r="AC1888" s="89"/>
      <c r="AD1888" s="89"/>
      <c r="AE1888" s="89"/>
      <c r="AF1888" s="89"/>
      <c r="AG1888" s="89"/>
      <c r="AH1888" s="89"/>
      <c r="AI1888" s="89"/>
      <c r="AJ1888" s="89"/>
      <c r="AK1888" s="89"/>
      <c r="AL1888" s="89"/>
      <c r="AM1888" s="89"/>
      <c r="AN1888" s="89"/>
      <c r="AO1888" s="89"/>
      <c r="AP1888" s="89"/>
      <c r="AQ1888" s="89"/>
      <c r="AR1888" s="89"/>
      <c r="AS1888" s="89"/>
      <c r="AT1888" s="89"/>
      <c r="AU1888" s="89"/>
      <c r="AV1888" s="89"/>
      <c r="AW1888" s="89"/>
      <c r="AX1888" s="89"/>
      <c r="AY1888" s="89"/>
      <c r="AZ1888" s="89"/>
      <c r="BA1888" s="89"/>
      <c r="BB1888" s="89"/>
      <c r="BC1888" s="89"/>
      <c r="BD1888" s="89"/>
      <c r="BE1888" s="89"/>
      <c r="BF1888" s="89"/>
      <c r="BG1888" s="89"/>
      <c r="BH1888" s="89"/>
      <c r="BI1888" s="89"/>
      <c r="BJ1888" s="89"/>
    </row>
    <row r="1889" spans="1:62" ht="12.75" x14ac:dyDescent="0.2">
      <c r="A1889" s="89"/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89"/>
      <c r="P1889" s="89"/>
      <c r="Q1889" s="89"/>
      <c r="R1889" s="89"/>
      <c r="S1889" s="89"/>
      <c r="T1889" s="89"/>
      <c r="U1889" s="89"/>
      <c r="V1889" s="89"/>
      <c r="W1889" s="89"/>
      <c r="X1889" s="89"/>
      <c r="Y1889" s="89"/>
      <c r="Z1889" s="89"/>
      <c r="AA1889" s="89"/>
      <c r="AB1889" s="89"/>
      <c r="AC1889" s="89"/>
      <c r="AD1889" s="89"/>
      <c r="AE1889" s="89"/>
      <c r="AF1889" s="89"/>
      <c r="AG1889" s="89"/>
      <c r="AH1889" s="89"/>
      <c r="AI1889" s="89"/>
      <c r="AJ1889" s="89"/>
      <c r="AK1889" s="89"/>
      <c r="AL1889" s="89"/>
      <c r="AM1889" s="89"/>
      <c r="AN1889" s="89"/>
      <c r="AO1889" s="89"/>
      <c r="AP1889" s="89"/>
      <c r="AQ1889" s="89"/>
      <c r="AR1889" s="89"/>
      <c r="AS1889" s="89"/>
      <c r="AT1889" s="89"/>
      <c r="AU1889" s="89"/>
      <c r="AV1889" s="89"/>
      <c r="AW1889" s="89"/>
      <c r="AX1889" s="89"/>
      <c r="AY1889" s="89"/>
      <c r="AZ1889" s="89"/>
      <c r="BA1889" s="89"/>
      <c r="BB1889" s="89"/>
      <c r="BC1889" s="89"/>
      <c r="BD1889" s="89"/>
      <c r="BE1889" s="89"/>
      <c r="BF1889" s="89"/>
      <c r="BG1889" s="89"/>
      <c r="BH1889" s="89"/>
      <c r="BI1889" s="89"/>
      <c r="BJ1889" s="89"/>
    </row>
    <row r="1890" spans="1:62" ht="12.75" x14ac:dyDescent="0.2">
      <c r="A1890" s="89"/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  <c r="S1890" s="89"/>
      <c r="T1890" s="89"/>
      <c r="U1890" s="89"/>
      <c r="V1890" s="89"/>
      <c r="W1890" s="89"/>
      <c r="X1890" s="89"/>
      <c r="Y1890" s="89"/>
      <c r="Z1890" s="89"/>
      <c r="AA1890" s="89"/>
      <c r="AB1890" s="89"/>
      <c r="AC1890" s="89"/>
      <c r="AD1890" s="89"/>
      <c r="AE1890" s="89"/>
      <c r="AF1890" s="89"/>
      <c r="AG1890" s="89"/>
      <c r="AH1890" s="89"/>
      <c r="AI1890" s="89"/>
      <c r="AJ1890" s="89"/>
      <c r="AK1890" s="89"/>
      <c r="AL1890" s="89"/>
      <c r="AM1890" s="89"/>
      <c r="AN1890" s="89"/>
      <c r="AO1890" s="89"/>
      <c r="AP1890" s="89"/>
      <c r="AQ1890" s="89"/>
      <c r="AR1890" s="89"/>
      <c r="AS1890" s="89"/>
      <c r="AT1890" s="89"/>
      <c r="AU1890" s="89"/>
      <c r="AV1890" s="89"/>
      <c r="AW1890" s="89"/>
      <c r="AX1890" s="89"/>
      <c r="AY1890" s="89"/>
      <c r="AZ1890" s="89"/>
      <c r="BA1890" s="89"/>
      <c r="BB1890" s="89"/>
      <c r="BC1890" s="89"/>
      <c r="BD1890" s="89"/>
      <c r="BE1890" s="89"/>
      <c r="BF1890" s="89"/>
      <c r="BG1890" s="89"/>
      <c r="BH1890" s="89"/>
      <c r="BI1890" s="89"/>
      <c r="BJ1890" s="89"/>
    </row>
    <row r="1891" spans="1:62" ht="12.75" x14ac:dyDescent="0.2">
      <c r="A1891" s="89"/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89"/>
      <c r="P1891" s="89"/>
      <c r="Q1891" s="89"/>
      <c r="R1891" s="89"/>
      <c r="S1891" s="89"/>
      <c r="T1891" s="89"/>
      <c r="U1891" s="89"/>
      <c r="V1891" s="89"/>
      <c r="W1891" s="89"/>
      <c r="X1891" s="89"/>
      <c r="Y1891" s="89"/>
      <c r="Z1891" s="89"/>
      <c r="AA1891" s="89"/>
      <c r="AB1891" s="89"/>
      <c r="AC1891" s="89"/>
      <c r="AD1891" s="89"/>
      <c r="AE1891" s="89"/>
      <c r="AF1891" s="89"/>
      <c r="AG1891" s="89"/>
      <c r="AH1891" s="89"/>
      <c r="AI1891" s="89"/>
      <c r="AJ1891" s="89"/>
      <c r="AK1891" s="89"/>
      <c r="AL1891" s="89"/>
      <c r="AM1891" s="89"/>
      <c r="AN1891" s="89"/>
      <c r="AO1891" s="89"/>
      <c r="AP1891" s="89"/>
      <c r="AQ1891" s="89"/>
      <c r="AR1891" s="89"/>
      <c r="AS1891" s="89"/>
      <c r="AT1891" s="89"/>
      <c r="AU1891" s="89"/>
      <c r="AV1891" s="89"/>
      <c r="AW1891" s="89"/>
      <c r="AX1891" s="89"/>
      <c r="AY1891" s="89"/>
      <c r="AZ1891" s="89"/>
      <c r="BA1891" s="89"/>
      <c r="BB1891" s="89"/>
      <c r="BC1891" s="89"/>
      <c r="BD1891" s="89"/>
      <c r="BE1891" s="89"/>
      <c r="BF1891" s="89"/>
      <c r="BG1891" s="89"/>
      <c r="BH1891" s="89"/>
      <c r="BI1891" s="89"/>
      <c r="BJ1891" s="89"/>
    </row>
    <row r="1892" spans="1:62" ht="12.75" x14ac:dyDescent="0.2">
      <c r="A1892" s="89"/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89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89"/>
      <c r="AL1892" s="89"/>
      <c r="AM1892" s="89"/>
      <c r="AN1892" s="89"/>
      <c r="AO1892" s="89"/>
      <c r="AP1892" s="89"/>
      <c r="AQ1892" s="89"/>
      <c r="AR1892" s="89"/>
      <c r="AS1892" s="89"/>
      <c r="AT1892" s="89"/>
      <c r="AU1892" s="89"/>
      <c r="AV1892" s="89"/>
      <c r="AW1892" s="89"/>
      <c r="AX1892" s="89"/>
      <c r="AY1892" s="89"/>
      <c r="AZ1892" s="89"/>
      <c r="BA1892" s="89"/>
      <c r="BB1892" s="89"/>
      <c r="BC1892" s="89"/>
      <c r="BD1892" s="89"/>
      <c r="BE1892" s="89"/>
      <c r="BF1892" s="89"/>
      <c r="BG1892" s="89"/>
      <c r="BH1892" s="89"/>
      <c r="BI1892" s="89"/>
      <c r="BJ1892" s="89"/>
    </row>
    <row r="1893" spans="1:62" ht="12.75" x14ac:dyDescent="0.2">
      <c r="A1893" s="89"/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89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89"/>
      <c r="AL1893" s="89"/>
      <c r="AM1893" s="89"/>
      <c r="AN1893" s="89"/>
      <c r="AO1893" s="89"/>
      <c r="AP1893" s="89"/>
      <c r="AQ1893" s="89"/>
      <c r="AR1893" s="89"/>
      <c r="AS1893" s="89"/>
      <c r="AT1893" s="89"/>
      <c r="AU1893" s="89"/>
      <c r="AV1893" s="89"/>
      <c r="AW1893" s="89"/>
      <c r="AX1893" s="89"/>
      <c r="AY1893" s="89"/>
      <c r="AZ1893" s="89"/>
      <c r="BA1893" s="89"/>
      <c r="BB1893" s="89"/>
      <c r="BC1893" s="89"/>
      <c r="BD1893" s="89"/>
      <c r="BE1893" s="89"/>
      <c r="BF1893" s="89"/>
      <c r="BG1893" s="89"/>
      <c r="BH1893" s="89"/>
      <c r="BI1893" s="89"/>
      <c r="BJ1893" s="89"/>
    </row>
    <row r="1894" spans="1:62" ht="12.75" x14ac:dyDescent="0.2">
      <c r="A1894" s="89"/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89"/>
      <c r="O1894" s="89"/>
      <c r="P1894" s="89"/>
      <c r="Q1894" s="89"/>
      <c r="R1894" s="89"/>
      <c r="S1894" s="89"/>
      <c r="T1894" s="89"/>
      <c r="U1894" s="89"/>
      <c r="V1894" s="89"/>
      <c r="W1894" s="89"/>
      <c r="X1894" s="89"/>
      <c r="Y1894" s="89"/>
      <c r="Z1894" s="89"/>
      <c r="AA1894" s="89"/>
      <c r="AB1894" s="89"/>
      <c r="AC1894" s="89"/>
      <c r="AD1894" s="89"/>
      <c r="AE1894" s="89"/>
      <c r="AF1894" s="89"/>
      <c r="AG1894" s="89"/>
      <c r="AH1894" s="89"/>
      <c r="AI1894" s="89"/>
      <c r="AJ1894" s="89"/>
      <c r="AK1894" s="89"/>
      <c r="AL1894" s="89"/>
      <c r="AM1894" s="89"/>
      <c r="AN1894" s="89"/>
      <c r="AO1894" s="89"/>
      <c r="AP1894" s="89"/>
      <c r="AQ1894" s="89"/>
      <c r="AR1894" s="89"/>
      <c r="AS1894" s="89"/>
      <c r="AT1894" s="89"/>
      <c r="AU1894" s="89"/>
      <c r="AV1894" s="89"/>
      <c r="AW1894" s="89"/>
      <c r="AX1894" s="89"/>
      <c r="AY1894" s="89"/>
      <c r="AZ1894" s="89"/>
      <c r="BA1894" s="89"/>
      <c r="BB1894" s="89"/>
      <c r="BC1894" s="89"/>
      <c r="BD1894" s="89"/>
      <c r="BE1894" s="89"/>
      <c r="BF1894" s="89"/>
      <c r="BG1894" s="89"/>
      <c r="BH1894" s="89"/>
      <c r="BI1894" s="89"/>
      <c r="BJ1894" s="89"/>
    </row>
    <row r="1895" spans="1:62" ht="12.75" x14ac:dyDescent="0.2">
      <c r="A1895" s="89"/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  <c r="L1895" s="89"/>
      <c r="M1895" s="89"/>
      <c r="N1895" s="89"/>
      <c r="O1895" s="89"/>
      <c r="P1895" s="89"/>
      <c r="Q1895" s="89"/>
      <c r="R1895" s="89"/>
      <c r="S1895" s="89"/>
      <c r="T1895" s="89"/>
      <c r="U1895" s="89"/>
      <c r="V1895" s="89"/>
      <c r="W1895" s="89"/>
      <c r="X1895" s="89"/>
      <c r="Y1895" s="89"/>
      <c r="Z1895" s="89"/>
      <c r="AA1895" s="89"/>
      <c r="AB1895" s="89"/>
      <c r="AC1895" s="89"/>
      <c r="AD1895" s="89"/>
      <c r="AE1895" s="89"/>
      <c r="AF1895" s="89"/>
      <c r="AG1895" s="89"/>
      <c r="AH1895" s="89"/>
      <c r="AI1895" s="89"/>
      <c r="AJ1895" s="89"/>
      <c r="AK1895" s="89"/>
      <c r="AL1895" s="89"/>
      <c r="AM1895" s="89"/>
      <c r="AN1895" s="89"/>
      <c r="AO1895" s="89"/>
      <c r="AP1895" s="89"/>
      <c r="AQ1895" s="89"/>
      <c r="AR1895" s="89"/>
      <c r="AS1895" s="89"/>
      <c r="AT1895" s="89"/>
      <c r="AU1895" s="89"/>
      <c r="AV1895" s="89"/>
      <c r="AW1895" s="89"/>
      <c r="AX1895" s="89"/>
      <c r="AY1895" s="89"/>
      <c r="AZ1895" s="89"/>
      <c r="BA1895" s="89"/>
      <c r="BB1895" s="89"/>
      <c r="BC1895" s="89"/>
      <c r="BD1895" s="89"/>
      <c r="BE1895" s="89"/>
      <c r="BF1895" s="89"/>
      <c r="BG1895" s="89"/>
      <c r="BH1895" s="89"/>
      <c r="BI1895" s="89"/>
      <c r="BJ1895" s="89"/>
    </row>
    <row r="1896" spans="1:62" ht="12.75" x14ac:dyDescent="0.2">
      <c r="A1896" s="89"/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  <c r="L1896" s="89"/>
      <c r="M1896" s="89"/>
      <c r="N1896" s="89"/>
      <c r="O1896" s="89"/>
      <c r="P1896" s="89"/>
      <c r="Q1896" s="89"/>
      <c r="R1896" s="89"/>
      <c r="S1896" s="89"/>
      <c r="T1896" s="89"/>
      <c r="U1896" s="89"/>
      <c r="V1896" s="89"/>
      <c r="W1896" s="89"/>
      <c r="X1896" s="89"/>
      <c r="Y1896" s="89"/>
      <c r="Z1896" s="89"/>
      <c r="AA1896" s="89"/>
      <c r="AB1896" s="89"/>
      <c r="AC1896" s="89"/>
      <c r="AD1896" s="89"/>
      <c r="AE1896" s="89"/>
      <c r="AF1896" s="89"/>
      <c r="AG1896" s="89"/>
      <c r="AH1896" s="89"/>
      <c r="AI1896" s="89"/>
      <c r="AJ1896" s="89"/>
      <c r="AK1896" s="89"/>
      <c r="AL1896" s="89"/>
      <c r="AM1896" s="89"/>
      <c r="AN1896" s="89"/>
      <c r="AO1896" s="89"/>
      <c r="AP1896" s="89"/>
      <c r="AQ1896" s="89"/>
      <c r="AR1896" s="89"/>
      <c r="AS1896" s="89"/>
      <c r="AT1896" s="89"/>
      <c r="AU1896" s="89"/>
      <c r="AV1896" s="89"/>
      <c r="AW1896" s="89"/>
      <c r="AX1896" s="89"/>
      <c r="AY1896" s="89"/>
      <c r="AZ1896" s="89"/>
      <c r="BA1896" s="89"/>
      <c r="BB1896" s="89"/>
      <c r="BC1896" s="89"/>
      <c r="BD1896" s="89"/>
      <c r="BE1896" s="89"/>
      <c r="BF1896" s="89"/>
      <c r="BG1896" s="89"/>
      <c r="BH1896" s="89"/>
      <c r="BI1896" s="89"/>
      <c r="BJ1896" s="89"/>
    </row>
    <row r="1897" spans="1:62" ht="12.75" x14ac:dyDescent="0.2">
      <c r="A1897" s="89"/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  <c r="L1897" s="89"/>
      <c r="M1897" s="89"/>
      <c r="N1897" s="89"/>
      <c r="O1897" s="89"/>
      <c r="P1897" s="89"/>
      <c r="Q1897" s="89"/>
      <c r="R1897" s="89"/>
      <c r="S1897" s="89"/>
      <c r="T1897" s="89"/>
      <c r="U1897" s="89"/>
      <c r="V1897" s="89"/>
      <c r="W1897" s="89"/>
      <c r="X1897" s="89"/>
      <c r="Y1897" s="89"/>
      <c r="Z1897" s="89"/>
      <c r="AA1897" s="89"/>
      <c r="AB1897" s="89"/>
      <c r="AC1897" s="89"/>
      <c r="AD1897" s="89"/>
      <c r="AE1897" s="89"/>
      <c r="AF1897" s="89"/>
      <c r="AG1897" s="89"/>
      <c r="AH1897" s="89"/>
      <c r="AI1897" s="89"/>
      <c r="AJ1897" s="89"/>
      <c r="AK1897" s="89"/>
      <c r="AL1897" s="89"/>
      <c r="AM1897" s="89"/>
      <c r="AN1897" s="89"/>
      <c r="AO1897" s="89"/>
      <c r="AP1897" s="89"/>
      <c r="AQ1897" s="89"/>
      <c r="AR1897" s="89"/>
      <c r="AS1897" s="89"/>
      <c r="AT1897" s="89"/>
      <c r="AU1897" s="89"/>
      <c r="AV1897" s="89"/>
      <c r="AW1897" s="89"/>
      <c r="AX1897" s="89"/>
      <c r="AY1897" s="89"/>
      <c r="AZ1897" s="89"/>
      <c r="BA1897" s="89"/>
      <c r="BB1897" s="89"/>
      <c r="BC1897" s="89"/>
      <c r="BD1897" s="89"/>
      <c r="BE1897" s="89"/>
      <c r="BF1897" s="89"/>
      <c r="BG1897" s="89"/>
      <c r="BH1897" s="89"/>
      <c r="BI1897" s="89"/>
      <c r="BJ1897" s="89"/>
    </row>
    <row r="1898" spans="1:62" ht="12.75" x14ac:dyDescent="0.2">
      <c r="A1898" s="89"/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  <c r="L1898" s="89"/>
      <c r="M1898" s="89"/>
      <c r="N1898" s="89"/>
      <c r="O1898" s="89"/>
      <c r="P1898" s="89"/>
      <c r="Q1898" s="89"/>
      <c r="R1898" s="89"/>
      <c r="S1898" s="89"/>
      <c r="T1898" s="89"/>
      <c r="U1898" s="89"/>
      <c r="V1898" s="89"/>
      <c r="W1898" s="89"/>
      <c r="X1898" s="89"/>
      <c r="Y1898" s="89"/>
      <c r="Z1898" s="89"/>
      <c r="AA1898" s="89"/>
      <c r="AB1898" s="89"/>
      <c r="AC1898" s="89"/>
      <c r="AD1898" s="89"/>
      <c r="AE1898" s="89"/>
      <c r="AF1898" s="89"/>
      <c r="AG1898" s="89"/>
      <c r="AH1898" s="89"/>
      <c r="AI1898" s="89"/>
      <c r="AJ1898" s="89"/>
      <c r="AK1898" s="89"/>
      <c r="AL1898" s="89"/>
      <c r="AM1898" s="89"/>
      <c r="AN1898" s="89"/>
      <c r="AO1898" s="89"/>
      <c r="AP1898" s="89"/>
      <c r="AQ1898" s="89"/>
      <c r="AR1898" s="89"/>
      <c r="AS1898" s="89"/>
      <c r="AT1898" s="89"/>
      <c r="AU1898" s="89"/>
      <c r="AV1898" s="89"/>
      <c r="AW1898" s="89"/>
      <c r="AX1898" s="89"/>
      <c r="AY1898" s="89"/>
      <c r="AZ1898" s="89"/>
      <c r="BA1898" s="89"/>
      <c r="BB1898" s="89"/>
      <c r="BC1898" s="89"/>
      <c r="BD1898" s="89"/>
      <c r="BE1898" s="89"/>
      <c r="BF1898" s="89"/>
      <c r="BG1898" s="89"/>
      <c r="BH1898" s="89"/>
      <c r="BI1898" s="89"/>
      <c r="BJ1898" s="89"/>
    </row>
    <row r="1899" spans="1:62" ht="12.75" x14ac:dyDescent="0.2">
      <c r="A1899" s="89"/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  <c r="L1899" s="89"/>
      <c r="M1899" s="89"/>
      <c r="N1899" s="89"/>
      <c r="O1899" s="89"/>
      <c r="P1899" s="89"/>
      <c r="Q1899" s="89"/>
      <c r="R1899" s="89"/>
      <c r="S1899" s="89"/>
      <c r="T1899" s="89"/>
      <c r="U1899" s="89"/>
      <c r="V1899" s="89"/>
      <c r="W1899" s="89"/>
      <c r="X1899" s="89"/>
      <c r="Y1899" s="89"/>
      <c r="Z1899" s="89"/>
      <c r="AA1899" s="89"/>
      <c r="AB1899" s="89"/>
      <c r="AC1899" s="89"/>
      <c r="AD1899" s="89"/>
      <c r="AE1899" s="89"/>
      <c r="AF1899" s="89"/>
      <c r="AG1899" s="89"/>
      <c r="AH1899" s="89"/>
      <c r="AI1899" s="89"/>
      <c r="AJ1899" s="89"/>
      <c r="AK1899" s="89"/>
      <c r="AL1899" s="89"/>
      <c r="AM1899" s="89"/>
      <c r="AN1899" s="89"/>
      <c r="AO1899" s="89"/>
      <c r="AP1899" s="89"/>
      <c r="AQ1899" s="89"/>
      <c r="AR1899" s="89"/>
      <c r="AS1899" s="89"/>
      <c r="AT1899" s="89"/>
      <c r="AU1899" s="89"/>
      <c r="AV1899" s="89"/>
      <c r="AW1899" s="89"/>
      <c r="AX1899" s="89"/>
      <c r="AY1899" s="89"/>
      <c r="AZ1899" s="89"/>
      <c r="BA1899" s="89"/>
      <c r="BB1899" s="89"/>
      <c r="BC1899" s="89"/>
      <c r="BD1899" s="89"/>
      <c r="BE1899" s="89"/>
      <c r="BF1899" s="89"/>
      <c r="BG1899" s="89"/>
      <c r="BH1899" s="89"/>
      <c r="BI1899" s="89"/>
      <c r="BJ1899" s="89"/>
    </row>
    <row r="1900" spans="1:62" ht="12.75" x14ac:dyDescent="0.2">
      <c r="A1900" s="89"/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  <c r="L1900" s="89"/>
      <c r="M1900" s="89"/>
      <c r="N1900" s="89"/>
      <c r="O1900" s="89"/>
      <c r="P1900" s="89"/>
      <c r="Q1900" s="89"/>
      <c r="R1900" s="89"/>
      <c r="S1900" s="89"/>
      <c r="T1900" s="89"/>
      <c r="U1900" s="89"/>
      <c r="V1900" s="89"/>
      <c r="W1900" s="89"/>
      <c r="X1900" s="89"/>
      <c r="Y1900" s="89"/>
      <c r="Z1900" s="89"/>
      <c r="AA1900" s="89"/>
      <c r="AB1900" s="89"/>
      <c r="AC1900" s="89"/>
      <c r="AD1900" s="89"/>
      <c r="AE1900" s="89"/>
      <c r="AF1900" s="89"/>
      <c r="AG1900" s="89"/>
      <c r="AH1900" s="89"/>
      <c r="AI1900" s="89"/>
      <c r="AJ1900" s="89"/>
      <c r="AK1900" s="89"/>
      <c r="AL1900" s="89"/>
      <c r="AM1900" s="89"/>
      <c r="AN1900" s="89"/>
      <c r="AO1900" s="89"/>
      <c r="AP1900" s="89"/>
      <c r="AQ1900" s="89"/>
      <c r="AR1900" s="89"/>
      <c r="AS1900" s="89"/>
      <c r="AT1900" s="89"/>
      <c r="AU1900" s="89"/>
      <c r="AV1900" s="89"/>
      <c r="AW1900" s="89"/>
      <c r="AX1900" s="89"/>
      <c r="AY1900" s="89"/>
      <c r="AZ1900" s="89"/>
      <c r="BA1900" s="89"/>
      <c r="BB1900" s="89"/>
      <c r="BC1900" s="89"/>
      <c r="BD1900" s="89"/>
      <c r="BE1900" s="89"/>
      <c r="BF1900" s="89"/>
      <c r="BG1900" s="89"/>
      <c r="BH1900" s="89"/>
      <c r="BI1900" s="89"/>
      <c r="BJ1900" s="89"/>
    </row>
    <row r="1901" spans="1:62" ht="12.75" x14ac:dyDescent="0.2">
      <c r="A1901" s="89"/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  <c r="L1901" s="89"/>
      <c r="M1901" s="89"/>
      <c r="N1901" s="89"/>
      <c r="O1901" s="89"/>
      <c r="P1901" s="89"/>
      <c r="Q1901" s="89"/>
      <c r="R1901" s="89"/>
      <c r="S1901" s="89"/>
      <c r="T1901" s="89"/>
      <c r="U1901" s="89"/>
      <c r="V1901" s="89"/>
      <c r="W1901" s="89"/>
      <c r="X1901" s="89"/>
      <c r="Y1901" s="89"/>
      <c r="Z1901" s="89"/>
      <c r="AA1901" s="89"/>
      <c r="AB1901" s="89"/>
      <c r="AC1901" s="89"/>
      <c r="AD1901" s="89"/>
      <c r="AE1901" s="89"/>
      <c r="AF1901" s="89"/>
      <c r="AG1901" s="89"/>
      <c r="AH1901" s="89"/>
      <c r="AI1901" s="89"/>
      <c r="AJ1901" s="89"/>
      <c r="AK1901" s="89"/>
      <c r="AL1901" s="89"/>
      <c r="AM1901" s="89"/>
      <c r="AN1901" s="89"/>
      <c r="AO1901" s="89"/>
      <c r="AP1901" s="89"/>
      <c r="AQ1901" s="89"/>
      <c r="AR1901" s="89"/>
      <c r="AS1901" s="89"/>
      <c r="AT1901" s="89"/>
      <c r="AU1901" s="89"/>
      <c r="AV1901" s="89"/>
      <c r="AW1901" s="89"/>
      <c r="AX1901" s="89"/>
      <c r="AY1901" s="89"/>
      <c r="AZ1901" s="89"/>
      <c r="BA1901" s="89"/>
      <c r="BB1901" s="89"/>
      <c r="BC1901" s="89"/>
      <c r="BD1901" s="89"/>
      <c r="BE1901" s="89"/>
      <c r="BF1901" s="89"/>
      <c r="BG1901" s="89"/>
      <c r="BH1901" s="89"/>
      <c r="BI1901" s="89"/>
      <c r="BJ1901" s="89"/>
    </row>
    <row r="1902" spans="1:62" ht="12.75" x14ac:dyDescent="0.2">
      <c r="A1902" s="89"/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  <c r="L1902" s="89"/>
      <c r="M1902" s="89"/>
      <c r="N1902" s="89"/>
      <c r="O1902" s="89"/>
      <c r="P1902" s="89"/>
      <c r="Q1902" s="89"/>
      <c r="R1902" s="89"/>
      <c r="S1902" s="89"/>
      <c r="T1902" s="89"/>
      <c r="U1902" s="89"/>
      <c r="V1902" s="89"/>
      <c r="W1902" s="89"/>
      <c r="X1902" s="89"/>
      <c r="Y1902" s="89"/>
      <c r="Z1902" s="89"/>
      <c r="AA1902" s="89"/>
      <c r="AB1902" s="89"/>
      <c r="AC1902" s="89"/>
      <c r="AD1902" s="89"/>
      <c r="AE1902" s="89"/>
      <c r="AF1902" s="89"/>
      <c r="AG1902" s="89"/>
      <c r="AH1902" s="89"/>
      <c r="AI1902" s="89"/>
      <c r="AJ1902" s="89"/>
      <c r="AK1902" s="89"/>
      <c r="AL1902" s="89"/>
      <c r="AM1902" s="89"/>
      <c r="AN1902" s="89"/>
      <c r="AO1902" s="89"/>
      <c r="AP1902" s="89"/>
      <c r="AQ1902" s="89"/>
      <c r="AR1902" s="89"/>
      <c r="AS1902" s="89"/>
      <c r="AT1902" s="89"/>
      <c r="AU1902" s="89"/>
      <c r="AV1902" s="89"/>
      <c r="AW1902" s="89"/>
      <c r="AX1902" s="89"/>
      <c r="AY1902" s="89"/>
      <c r="AZ1902" s="89"/>
      <c r="BA1902" s="89"/>
      <c r="BB1902" s="89"/>
      <c r="BC1902" s="89"/>
      <c r="BD1902" s="89"/>
      <c r="BE1902" s="89"/>
      <c r="BF1902" s="89"/>
      <c r="BG1902" s="89"/>
      <c r="BH1902" s="89"/>
      <c r="BI1902" s="89"/>
      <c r="BJ1902" s="89"/>
    </row>
    <row r="1903" spans="1:62" ht="12.75" x14ac:dyDescent="0.2">
      <c r="A1903" s="89"/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  <c r="L1903" s="89"/>
      <c r="M1903" s="89"/>
      <c r="N1903" s="89"/>
      <c r="O1903" s="89"/>
      <c r="P1903" s="89"/>
      <c r="Q1903" s="89"/>
      <c r="R1903" s="89"/>
      <c r="S1903" s="89"/>
      <c r="T1903" s="89"/>
      <c r="U1903" s="89"/>
      <c r="V1903" s="89"/>
      <c r="W1903" s="89"/>
      <c r="X1903" s="89"/>
      <c r="Y1903" s="89"/>
      <c r="Z1903" s="89"/>
      <c r="AA1903" s="89"/>
      <c r="AB1903" s="89"/>
      <c r="AC1903" s="89"/>
      <c r="AD1903" s="89"/>
      <c r="AE1903" s="89"/>
      <c r="AF1903" s="89"/>
      <c r="AG1903" s="89"/>
      <c r="AH1903" s="89"/>
      <c r="AI1903" s="89"/>
      <c r="AJ1903" s="89"/>
      <c r="AK1903" s="89"/>
      <c r="AL1903" s="89"/>
      <c r="AM1903" s="89"/>
      <c r="AN1903" s="89"/>
      <c r="AO1903" s="89"/>
      <c r="AP1903" s="89"/>
      <c r="AQ1903" s="89"/>
      <c r="AR1903" s="89"/>
      <c r="AS1903" s="89"/>
      <c r="AT1903" s="89"/>
      <c r="AU1903" s="89"/>
      <c r="AV1903" s="89"/>
      <c r="AW1903" s="89"/>
      <c r="AX1903" s="89"/>
      <c r="AY1903" s="89"/>
      <c r="AZ1903" s="89"/>
      <c r="BA1903" s="89"/>
      <c r="BB1903" s="89"/>
      <c r="BC1903" s="89"/>
      <c r="BD1903" s="89"/>
      <c r="BE1903" s="89"/>
      <c r="BF1903" s="89"/>
      <c r="BG1903" s="89"/>
      <c r="BH1903" s="89"/>
      <c r="BI1903" s="89"/>
      <c r="BJ1903" s="89"/>
    </row>
    <row r="1904" spans="1:62" ht="12.75" x14ac:dyDescent="0.2">
      <c r="A1904" s="89"/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  <c r="P1904" s="89"/>
      <c r="Q1904" s="89"/>
      <c r="R1904" s="89"/>
      <c r="S1904" s="89"/>
      <c r="T1904" s="89"/>
      <c r="U1904" s="89"/>
      <c r="V1904" s="89"/>
      <c r="W1904" s="89"/>
      <c r="X1904" s="89"/>
      <c r="Y1904" s="89"/>
      <c r="Z1904" s="89"/>
      <c r="AA1904" s="89"/>
      <c r="AB1904" s="89"/>
      <c r="AC1904" s="89"/>
      <c r="AD1904" s="89"/>
      <c r="AE1904" s="89"/>
      <c r="AF1904" s="89"/>
      <c r="AG1904" s="89"/>
      <c r="AH1904" s="89"/>
      <c r="AI1904" s="89"/>
      <c r="AJ1904" s="89"/>
      <c r="AK1904" s="89"/>
      <c r="AL1904" s="89"/>
      <c r="AM1904" s="89"/>
      <c r="AN1904" s="89"/>
      <c r="AO1904" s="89"/>
      <c r="AP1904" s="89"/>
      <c r="AQ1904" s="89"/>
      <c r="AR1904" s="89"/>
      <c r="AS1904" s="89"/>
      <c r="AT1904" s="89"/>
      <c r="AU1904" s="89"/>
      <c r="AV1904" s="89"/>
      <c r="AW1904" s="89"/>
      <c r="AX1904" s="89"/>
      <c r="AY1904" s="89"/>
      <c r="AZ1904" s="89"/>
      <c r="BA1904" s="89"/>
      <c r="BB1904" s="89"/>
      <c r="BC1904" s="89"/>
      <c r="BD1904" s="89"/>
      <c r="BE1904" s="89"/>
      <c r="BF1904" s="89"/>
      <c r="BG1904" s="89"/>
      <c r="BH1904" s="89"/>
      <c r="BI1904" s="89"/>
      <c r="BJ1904" s="89"/>
    </row>
    <row r="1905" spans="1:62" ht="12.75" x14ac:dyDescent="0.2">
      <c r="A1905" s="89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  <c r="M1905" s="89"/>
      <c r="N1905" s="89"/>
      <c r="O1905" s="89"/>
      <c r="P1905" s="89"/>
      <c r="Q1905" s="89"/>
      <c r="R1905" s="89"/>
      <c r="S1905" s="89"/>
      <c r="T1905" s="89"/>
      <c r="U1905" s="89"/>
      <c r="V1905" s="89"/>
      <c r="W1905" s="89"/>
      <c r="X1905" s="89"/>
      <c r="Y1905" s="89"/>
      <c r="Z1905" s="89"/>
      <c r="AA1905" s="89"/>
      <c r="AB1905" s="89"/>
      <c r="AC1905" s="89"/>
      <c r="AD1905" s="89"/>
      <c r="AE1905" s="89"/>
      <c r="AF1905" s="89"/>
      <c r="AG1905" s="89"/>
      <c r="AH1905" s="89"/>
      <c r="AI1905" s="89"/>
      <c r="AJ1905" s="89"/>
      <c r="AK1905" s="89"/>
      <c r="AL1905" s="89"/>
      <c r="AM1905" s="89"/>
      <c r="AN1905" s="89"/>
      <c r="AO1905" s="89"/>
      <c r="AP1905" s="89"/>
      <c r="AQ1905" s="89"/>
      <c r="AR1905" s="89"/>
      <c r="AS1905" s="89"/>
      <c r="AT1905" s="89"/>
      <c r="AU1905" s="89"/>
      <c r="AV1905" s="89"/>
      <c r="AW1905" s="89"/>
      <c r="AX1905" s="89"/>
      <c r="AY1905" s="89"/>
      <c r="AZ1905" s="89"/>
      <c r="BA1905" s="89"/>
      <c r="BB1905" s="89"/>
      <c r="BC1905" s="89"/>
      <c r="BD1905" s="89"/>
      <c r="BE1905" s="89"/>
      <c r="BF1905" s="89"/>
      <c r="BG1905" s="89"/>
      <c r="BH1905" s="89"/>
      <c r="BI1905" s="89"/>
      <c r="BJ1905" s="89"/>
    </row>
    <row r="1906" spans="1:62" ht="12.75" x14ac:dyDescent="0.2">
      <c r="A1906" s="89"/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  <c r="P1906" s="89"/>
      <c r="Q1906" s="89"/>
      <c r="R1906" s="89"/>
      <c r="S1906" s="89"/>
      <c r="T1906" s="89"/>
      <c r="U1906" s="89"/>
      <c r="V1906" s="89"/>
      <c r="W1906" s="89"/>
      <c r="X1906" s="89"/>
      <c r="Y1906" s="89"/>
      <c r="Z1906" s="89"/>
      <c r="AA1906" s="89"/>
      <c r="AB1906" s="89"/>
      <c r="AC1906" s="89"/>
      <c r="AD1906" s="89"/>
      <c r="AE1906" s="89"/>
      <c r="AF1906" s="89"/>
      <c r="AG1906" s="89"/>
      <c r="AH1906" s="89"/>
      <c r="AI1906" s="89"/>
      <c r="AJ1906" s="89"/>
      <c r="AK1906" s="89"/>
      <c r="AL1906" s="89"/>
      <c r="AM1906" s="89"/>
      <c r="AN1906" s="89"/>
      <c r="AO1906" s="89"/>
      <c r="AP1906" s="89"/>
      <c r="AQ1906" s="89"/>
      <c r="AR1906" s="89"/>
      <c r="AS1906" s="89"/>
      <c r="AT1906" s="89"/>
      <c r="AU1906" s="89"/>
      <c r="AV1906" s="89"/>
      <c r="AW1906" s="89"/>
      <c r="AX1906" s="89"/>
      <c r="AY1906" s="89"/>
      <c r="AZ1906" s="89"/>
      <c r="BA1906" s="89"/>
      <c r="BB1906" s="89"/>
      <c r="BC1906" s="89"/>
      <c r="BD1906" s="89"/>
      <c r="BE1906" s="89"/>
      <c r="BF1906" s="89"/>
      <c r="BG1906" s="89"/>
      <c r="BH1906" s="89"/>
      <c r="BI1906" s="89"/>
      <c r="BJ1906" s="89"/>
    </row>
    <row r="1907" spans="1:62" ht="12.75" x14ac:dyDescent="0.2">
      <c r="A1907" s="89"/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  <c r="L1907" s="89"/>
      <c r="M1907" s="89"/>
      <c r="N1907" s="89"/>
      <c r="O1907" s="89"/>
      <c r="P1907" s="89"/>
      <c r="Q1907" s="89"/>
      <c r="R1907" s="89"/>
      <c r="S1907" s="89"/>
      <c r="T1907" s="89"/>
      <c r="U1907" s="89"/>
      <c r="V1907" s="89"/>
      <c r="W1907" s="89"/>
      <c r="X1907" s="89"/>
      <c r="Y1907" s="89"/>
      <c r="Z1907" s="89"/>
      <c r="AA1907" s="89"/>
      <c r="AB1907" s="89"/>
      <c r="AC1907" s="89"/>
      <c r="AD1907" s="89"/>
      <c r="AE1907" s="89"/>
      <c r="AF1907" s="89"/>
      <c r="AG1907" s="89"/>
      <c r="AH1907" s="89"/>
      <c r="AI1907" s="89"/>
      <c r="AJ1907" s="89"/>
      <c r="AK1907" s="89"/>
      <c r="AL1907" s="89"/>
      <c r="AM1907" s="89"/>
      <c r="AN1907" s="89"/>
      <c r="AO1907" s="89"/>
      <c r="AP1907" s="89"/>
      <c r="AQ1907" s="89"/>
      <c r="AR1907" s="89"/>
      <c r="AS1907" s="89"/>
      <c r="AT1907" s="89"/>
      <c r="AU1907" s="89"/>
      <c r="AV1907" s="89"/>
      <c r="AW1907" s="89"/>
      <c r="AX1907" s="89"/>
      <c r="AY1907" s="89"/>
      <c r="AZ1907" s="89"/>
      <c r="BA1907" s="89"/>
      <c r="BB1907" s="89"/>
      <c r="BC1907" s="89"/>
      <c r="BD1907" s="89"/>
      <c r="BE1907" s="89"/>
      <c r="BF1907" s="89"/>
      <c r="BG1907" s="89"/>
      <c r="BH1907" s="89"/>
      <c r="BI1907" s="89"/>
      <c r="BJ1907" s="89"/>
    </row>
    <row r="1908" spans="1:62" ht="12.75" x14ac:dyDescent="0.2">
      <c r="A1908" s="89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  <c r="T1908" s="89"/>
      <c r="U1908" s="89"/>
      <c r="V1908" s="89"/>
      <c r="W1908" s="89"/>
      <c r="X1908" s="89"/>
      <c r="Y1908" s="89"/>
      <c r="Z1908" s="89"/>
      <c r="AA1908" s="89"/>
      <c r="AB1908" s="89"/>
      <c r="AC1908" s="89"/>
      <c r="AD1908" s="89"/>
      <c r="AE1908" s="89"/>
      <c r="AF1908" s="89"/>
      <c r="AG1908" s="89"/>
      <c r="AH1908" s="89"/>
      <c r="AI1908" s="89"/>
      <c r="AJ1908" s="89"/>
      <c r="AK1908" s="89"/>
      <c r="AL1908" s="89"/>
      <c r="AM1908" s="89"/>
      <c r="AN1908" s="89"/>
      <c r="AO1908" s="89"/>
      <c r="AP1908" s="89"/>
      <c r="AQ1908" s="89"/>
      <c r="AR1908" s="89"/>
      <c r="AS1908" s="89"/>
      <c r="AT1908" s="89"/>
      <c r="AU1908" s="89"/>
      <c r="AV1908" s="89"/>
      <c r="AW1908" s="89"/>
      <c r="AX1908" s="89"/>
      <c r="AY1908" s="89"/>
      <c r="AZ1908" s="89"/>
      <c r="BA1908" s="89"/>
      <c r="BB1908" s="89"/>
      <c r="BC1908" s="89"/>
      <c r="BD1908" s="89"/>
      <c r="BE1908" s="89"/>
      <c r="BF1908" s="89"/>
      <c r="BG1908" s="89"/>
      <c r="BH1908" s="89"/>
      <c r="BI1908" s="89"/>
      <c r="BJ1908" s="89"/>
    </row>
    <row r="1909" spans="1:62" ht="12.75" x14ac:dyDescent="0.2">
      <c r="A1909" s="89"/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  <c r="M1909" s="89"/>
      <c r="N1909" s="89"/>
      <c r="O1909" s="89"/>
      <c r="P1909" s="89"/>
      <c r="Q1909" s="89"/>
      <c r="R1909" s="89"/>
      <c r="S1909" s="89"/>
      <c r="T1909" s="89"/>
      <c r="U1909" s="89"/>
      <c r="V1909" s="89"/>
      <c r="W1909" s="89"/>
      <c r="X1909" s="89"/>
      <c r="Y1909" s="89"/>
      <c r="Z1909" s="89"/>
      <c r="AA1909" s="89"/>
      <c r="AB1909" s="89"/>
      <c r="AC1909" s="89"/>
      <c r="AD1909" s="89"/>
      <c r="AE1909" s="89"/>
      <c r="AF1909" s="89"/>
      <c r="AG1909" s="89"/>
      <c r="AH1909" s="89"/>
      <c r="AI1909" s="89"/>
      <c r="AJ1909" s="89"/>
      <c r="AK1909" s="89"/>
      <c r="AL1909" s="89"/>
      <c r="AM1909" s="89"/>
      <c r="AN1909" s="89"/>
      <c r="AO1909" s="89"/>
      <c r="AP1909" s="89"/>
      <c r="AQ1909" s="89"/>
      <c r="AR1909" s="89"/>
      <c r="AS1909" s="89"/>
      <c r="AT1909" s="89"/>
      <c r="AU1909" s="89"/>
      <c r="AV1909" s="89"/>
      <c r="AW1909" s="89"/>
      <c r="AX1909" s="89"/>
      <c r="AY1909" s="89"/>
      <c r="AZ1909" s="89"/>
      <c r="BA1909" s="89"/>
      <c r="BB1909" s="89"/>
      <c r="BC1909" s="89"/>
      <c r="BD1909" s="89"/>
      <c r="BE1909" s="89"/>
      <c r="BF1909" s="89"/>
      <c r="BG1909" s="89"/>
      <c r="BH1909" s="89"/>
      <c r="BI1909" s="89"/>
      <c r="BJ1909" s="89"/>
    </row>
    <row r="1910" spans="1:62" ht="12.75" x14ac:dyDescent="0.2">
      <c r="A1910" s="89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  <c r="M1910" s="89"/>
      <c r="N1910" s="89"/>
      <c r="O1910" s="89"/>
      <c r="P1910" s="89"/>
      <c r="Q1910" s="89"/>
      <c r="R1910" s="89"/>
      <c r="S1910" s="89"/>
      <c r="T1910" s="89"/>
      <c r="U1910" s="89"/>
      <c r="V1910" s="89"/>
      <c r="W1910" s="89"/>
      <c r="X1910" s="89"/>
      <c r="Y1910" s="89"/>
      <c r="Z1910" s="89"/>
      <c r="AA1910" s="89"/>
      <c r="AB1910" s="89"/>
      <c r="AC1910" s="89"/>
      <c r="AD1910" s="89"/>
      <c r="AE1910" s="89"/>
      <c r="AF1910" s="89"/>
      <c r="AG1910" s="89"/>
      <c r="AH1910" s="89"/>
      <c r="AI1910" s="89"/>
      <c r="AJ1910" s="89"/>
      <c r="AK1910" s="89"/>
      <c r="AL1910" s="89"/>
      <c r="AM1910" s="89"/>
      <c r="AN1910" s="89"/>
      <c r="AO1910" s="89"/>
      <c r="AP1910" s="89"/>
      <c r="AQ1910" s="89"/>
      <c r="AR1910" s="89"/>
      <c r="AS1910" s="89"/>
      <c r="AT1910" s="89"/>
      <c r="AU1910" s="89"/>
      <c r="AV1910" s="89"/>
      <c r="AW1910" s="89"/>
      <c r="AX1910" s="89"/>
      <c r="AY1910" s="89"/>
      <c r="AZ1910" s="89"/>
      <c r="BA1910" s="89"/>
      <c r="BB1910" s="89"/>
      <c r="BC1910" s="89"/>
      <c r="BD1910" s="89"/>
      <c r="BE1910" s="89"/>
      <c r="BF1910" s="89"/>
      <c r="BG1910" s="89"/>
      <c r="BH1910" s="89"/>
      <c r="BI1910" s="89"/>
      <c r="BJ1910" s="89"/>
    </row>
    <row r="1911" spans="1:62" ht="12.75" x14ac:dyDescent="0.2">
      <c r="A1911" s="89"/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89"/>
      <c r="X1911" s="89"/>
      <c r="Y1911" s="89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89"/>
      <c r="AN1911" s="89"/>
      <c r="AO1911" s="89"/>
      <c r="AP1911" s="89"/>
      <c r="AQ1911" s="89"/>
      <c r="AR1911" s="89"/>
      <c r="AS1911" s="89"/>
      <c r="AT1911" s="89"/>
      <c r="AU1911" s="89"/>
      <c r="AV1911" s="89"/>
      <c r="AW1911" s="89"/>
      <c r="AX1911" s="89"/>
      <c r="AY1911" s="89"/>
      <c r="AZ1911" s="89"/>
      <c r="BA1911" s="89"/>
      <c r="BB1911" s="89"/>
      <c r="BC1911" s="89"/>
      <c r="BD1911" s="89"/>
      <c r="BE1911" s="89"/>
      <c r="BF1911" s="89"/>
      <c r="BG1911" s="89"/>
      <c r="BH1911" s="89"/>
      <c r="BI1911" s="89"/>
      <c r="BJ1911" s="89"/>
    </row>
    <row r="1912" spans="1:62" ht="12.75" x14ac:dyDescent="0.2">
      <c r="A1912" s="89"/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89"/>
      <c r="P1912" s="89"/>
      <c r="Q1912" s="89"/>
      <c r="R1912" s="89"/>
      <c r="S1912" s="89"/>
      <c r="T1912" s="89"/>
      <c r="U1912" s="89"/>
      <c r="V1912" s="89"/>
      <c r="W1912" s="89"/>
      <c r="X1912" s="89"/>
      <c r="Y1912" s="89"/>
      <c r="Z1912" s="89"/>
      <c r="AA1912" s="89"/>
      <c r="AB1912" s="89"/>
      <c r="AC1912" s="89"/>
      <c r="AD1912" s="89"/>
      <c r="AE1912" s="89"/>
      <c r="AF1912" s="89"/>
      <c r="AG1912" s="89"/>
      <c r="AH1912" s="89"/>
      <c r="AI1912" s="89"/>
      <c r="AJ1912" s="89"/>
      <c r="AK1912" s="89"/>
      <c r="AL1912" s="89"/>
      <c r="AM1912" s="89"/>
      <c r="AN1912" s="89"/>
      <c r="AO1912" s="89"/>
      <c r="AP1912" s="89"/>
      <c r="AQ1912" s="89"/>
      <c r="AR1912" s="89"/>
      <c r="AS1912" s="89"/>
      <c r="AT1912" s="89"/>
      <c r="AU1912" s="89"/>
      <c r="AV1912" s="89"/>
      <c r="AW1912" s="89"/>
      <c r="AX1912" s="89"/>
      <c r="AY1912" s="89"/>
      <c r="AZ1912" s="89"/>
      <c r="BA1912" s="89"/>
      <c r="BB1912" s="89"/>
      <c r="BC1912" s="89"/>
      <c r="BD1912" s="89"/>
      <c r="BE1912" s="89"/>
      <c r="BF1912" s="89"/>
      <c r="BG1912" s="89"/>
      <c r="BH1912" s="89"/>
      <c r="BI1912" s="89"/>
      <c r="BJ1912" s="89"/>
    </row>
    <row r="1913" spans="1:62" ht="12.75" x14ac:dyDescent="0.2">
      <c r="A1913" s="89"/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89"/>
      <c r="P1913" s="89"/>
      <c r="Q1913" s="89"/>
      <c r="R1913" s="89"/>
      <c r="S1913" s="89"/>
      <c r="T1913" s="89"/>
      <c r="U1913" s="89"/>
      <c r="V1913" s="89"/>
      <c r="W1913" s="89"/>
      <c r="X1913" s="89"/>
      <c r="Y1913" s="89"/>
      <c r="Z1913" s="89"/>
      <c r="AA1913" s="89"/>
      <c r="AB1913" s="89"/>
      <c r="AC1913" s="89"/>
      <c r="AD1913" s="89"/>
      <c r="AE1913" s="89"/>
      <c r="AF1913" s="89"/>
      <c r="AG1913" s="89"/>
      <c r="AH1913" s="89"/>
      <c r="AI1913" s="89"/>
      <c r="AJ1913" s="89"/>
      <c r="AK1913" s="89"/>
      <c r="AL1913" s="89"/>
      <c r="AM1913" s="89"/>
      <c r="AN1913" s="89"/>
      <c r="AO1913" s="89"/>
      <c r="AP1913" s="89"/>
      <c r="AQ1913" s="89"/>
      <c r="AR1913" s="89"/>
      <c r="AS1913" s="89"/>
      <c r="AT1913" s="89"/>
      <c r="AU1913" s="89"/>
      <c r="AV1913" s="89"/>
      <c r="AW1913" s="89"/>
      <c r="AX1913" s="89"/>
      <c r="AY1913" s="89"/>
      <c r="AZ1913" s="89"/>
      <c r="BA1913" s="89"/>
      <c r="BB1913" s="89"/>
      <c r="BC1913" s="89"/>
      <c r="BD1913" s="89"/>
      <c r="BE1913" s="89"/>
      <c r="BF1913" s="89"/>
      <c r="BG1913" s="89"/>
      <c r="BH1913" s="89"/>
      <c r="BI1913" s="89"/>
      <c r="BJ1913" s="89"/>
    </row>
    <row r="1914" spans="1:62" ht="12.75" x14ac:dyDescent="0.2">
      <c r="A1914" s="89"/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89"/>
      <c r="P1914" s="89"/>
      <c r="Q1914" s="89"/>
      <c r="R1914" s="89"/>
      <c r="S1914" s="89"/>
      <c r="T1914" s="89"/>
      <c r="U1914" s="89"/>
      <c r="V1914" s="89"/>
      <c r="W1914" s="89"/>
      <c r="X1914" s="89"/>
      <c r="Y1914" s="89"/>
      <c r="Z1914" s="89"/>
      <c r="AA1914" s="89"/>
      <c r="AB1914" s="89"/>
      <c r="AC1914" s="89"/>
      <c r="AD1914" s="89"/>
      <c r="AE1914" s="89"/>
      <c r="AF1914" s="89"/>
      <c r="AG1914" s="89"/>
      <c r="AH1914" s="89"/>
      <c r="AI1914" s="89"/>
      <c r="AJ1914" s="89"/>
      <c r="AK1914" s="89"/>
      <c r="AL1914" s="89"/>
      <c r="AM1914" s="89"/>
      <c r="AN1914" s="89"/>
      <c r="AO1914" s="89"/>
      <c r="AP1914" s="89"/>
      <c r="AQ1914" s="89"/>
      <c r="AR1914" s="89"/>
      <c r="AS1914" s="89"/>
      <c r="AT1914" s="89"/>
      <c r="AU1914" s="89"/>
      <c r="AV1914" s="89"/>
      <c r="AW1914" s="89"/>
      <c r="AX1914" s="89"/>
      <c r="AY1914" s="89"/>
      <c r="AZ1914" s="89"/>
      <c r="BA1914" s="89"/>
      <c r="BB1914" s="89"/>
      <c r="BC1914" s="89"/>
      <c r="BD1914" s="89"/>
      <c r="BE1914" s="89"/>
      <c r="BF1914" s="89"/>
      <c r="BG1914" s="89"/>
      <c r="BH1914" s="89"/>
      <c r="BI1914" s="89"/>
      <c r="BJ1914" s="89"/>
    </row>
    <row r="1915" spans="1:62" ht="12.75" x14ac:dyDescent="0.2">
      <c r="A1915" s="89"/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89"/>
      <c r="P1915" s="89"/>
      <c r="Q1915" s="89"/>
      <c r="R1915" s="89"/>
      <c r="S1915" s="89"/>
      <c r="T1915" s="89"/>
      <c r="U1915" s="89"/>
      <c r="V1915" s="89"/>
      <c r="W1915" s="89"/>
      <c r="X1915" s="89"/>
      <c r="Y1915" s="89"/>
      <c r="Z1915" s="89"/>
      <c r="AA1915" s="89"/>
      <c r="AB1915" s="89"/>
      <c r="AC1915" s="89"/>
      <c r="AD1915" s="89"/>
      <c r="AE1915" s="89"/>
      <c r="AF1915" s="89"/>
      <c r="AG1915" s="89"/>
      <c r="AH1915" s="89"/>
      <c r="AI1915" s="89"/>
      <c r="AJ1915" s="89"/>
      <c r="AK1915" s="89"/>
      <c r="AL1915" s="89"/>
      <c r="AM1915" s="89"/>
      <c r="AN1915" s="89"/>
      <c r="AO1915" s="89"/>
      <c r="AP1915" s="89"/>
      <c r="AQ1915" s="89"/>
      <c r="AR1915" s="89"/>
      <c r="AS1915" s="89"/>
      <c r="AT1915" s="89"/>
      <c r="AU1915" s="89"/>
      <c r="AV1915" s="89"/>
      <c r="AW1915" s="89"/>
      <c r="AX1915" s="89"/>
      <c r="AY1915" s="89"/>
      <c r="AZ1915" s="89"/>
      <c r="BA1915" s="89"/>
      <c r="BB1915" s="89"/>
      <c r="BC1915" s="89"/>
      <c r="BD1915" s="89"/>
      <c r="BE1915" s="89"/>
      <c r="BF1915" s="89"/>
      <c r="BG1915" s="89"/>
      <c r="BH1915" s="89"/>
      <c r="BI1915" s="89"/>
      <c r="BJ1915" s="89"/>
    </row>
    <row r="1916" spans="1:62" ht="12.75" x14ac:dyDescent="0.2">
      <c r="A1916" s="89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89"/>
      <c r="P1916" s="89"/>
      <c r="Q1916" s="89"/>
      <c r="R1916" s="89"/>
      <c r="S1916" s="89"/>
      <c r="T1916" s="89"/>
      <c r="U1916" s="89"/>
      <c r="V1916" s="89"/>
      <c r="W1916" s="89"/>
      <c r="X1916" s="89"/>
      <c r="Y1916" s="89"/>
      <c r="Z1916" s="89"/>
      <c r="AA1916" s="89"/>
      <c r="AB1916" s="89"/>
      <c r="AC1916" s="89"/>
      <c r="AD1916" s="89"/>
      <c r="AE1916" s="89"/>
      <c r="AF1916" s="89"/>
      <c r="AG1916" s="89"/>
      <c r="AH1916" s="89"/>
      <c r="AI1916" s="89"/>
      <c r="AJ1916" s="89"/>
      <c r="AK1916" s="89"/>
      <c r="AL1916" s="89"/>
      <c r="AM1916" s="89"/>
      <c r="AN1916" s="89"/>
      <c r="AO1916" s="89"/>
      <c r="AP1916" s="89"/>
      <c r="AQ1916" s="89"/>
      <c r="AR1916" s="89"/>
      <c r="AS1916" s="89"/>
      <c r="AT1916" s="89"/>
      <c r="AU1916" s="89"/>
      <c r="AV1916" s="89"/>
      <c r="AW1916" s="89"/>
      <c r="AX1916" s="89"/>
      <c r="AY1916" s="89"/>
      <c r="AZ1916" s="89"/>
      <c r="BA1916" s="89"/>
      <c r="BB1916" s="89"/>
      <c r="BC1916" s="89"/>
      <c r="BD1916" s="89"/>
      <c r="BE1916" s="89"/>
      <c r="BF1916" s="89"/>
      <c r="BG1916" s="89"/>
      <c r="BH1916" s="89"/>
      <c r="BI1916" s="89"/>
      <c r="BJ1916" s="89"/>
    </row>
    <row r="1917" spans="1:62" ht="12.75" x14ac:dyDescent="0.2">
      <c r="A1917" s="89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89"/>
      <c r="P1917" s="89"/>
      <c r="Q1917" s="89"/>
      <c r="R1917" s="89"/>
      <c r="S1917" s="89"/>
      <c r="T1917" s="89"/>
      <c r="U1917" s="89"/>
      <c r="V1917" s="89"/>
      <c r="W1917" s="89"/>
      <c r="X1917" s="89"/>
      <c r="Y1917" s="89"/>
      <c r="Z1917" s="89"/>
      <c r="AA1917" s="89"/>
      <c r="AB1917" s="89"/>
      <c r="AC1917" s="89"/>
      <c r="AD1917" s="89"/>
      <c r="AE1917" s="89"/>
      <c r="AF1917" s="89"/>
      <c r="AG1917" s="89"/>
      <c r="AH1917" s="89"/>
      <c r="AI1917" s="89"/>
      <c r="AJ1917" s="89"/>
      <c r="AK1917" s="89"/>
      <c r="AL1917" s="89"/>
      <c r="AM1917" s="89"/>
      <c r="AN1917" s="89"/>
      <c r="AO1917" s="89"/>
      <c r="AP1917" s="89"/>
      <c r="AQ1917" s="89"/>
      <c r="AR1917" s="89"/>
      <c r="AS1917" s="89"/>
      <c r="AT1917" s="89"/>
      <c r="AU1917" s="89"/>
      <c r="AV1917" s="89"/>
      <c r="AW1917" s="89"/>
      <c r="AX1917" s="89"/>
      <c r="AY1917" s="89"/>
      <c r="AZ1917" s="89"/>
      <c r="BA1917" s="89"/>
      <c r="BB1917" s="89"/>
      <c r="BC1917" s="89"/>
      <c r="BD1917" s="89"/>
      <c r="BE1917" s="89"/>
      <c r="BF1917" s="89"/>
      <c r="BG1917" s="89"/>
      <c r="BH1917" s="89"/>
      <c r="BI1917" s="89"/>
      <c r="BJ1917" s="89"/>
    </row>
    <row r="1918" spans="1:62" ht="12.75" x14ac:dyDescent="0.2">
      <c r="A1918" s="89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  <c r="P1918" s="89"/>
      <c r="Q1918" s="89"/>
      <c r="R1918" s="89"/>
      <c r="S1918" s="89"/>
      <c r="T1918" s="89"/>
      <c r="U1918" s="89"/>
      <c r="V1918" s="89"/>
      <c r="W1918" s="89"/>
      <c r="X1918" s="89"/>
      <c r="Y1918" s="89"/>
      <c r="Z1918" s="89"/>
      <c r="AA1918" s="89"/>
      <c r="AB1918" s="89"/>
      <c r="AC1918" s="89"/>
      <c r="AD1918" s="89"/>
      <c r="AE1918" s="89"/>
      <c r="AF1918" s="89"/>
      <c r="AG1918" s="89"/>
      <c r="AH1918" s="89"/>
      <c r="AI1918" s="89"/>
      <c r="AJ1918" s="89"/>
      <c r="AK1918" s="89"/>
      <c r="AL1918" s="89"/>
      <c r="AM1918" s="89"/>
      <c r="AN1918" s="89"/>
      <c r="AO1918" s="89"/>
      <c r="AP1918" s="89"/>
      <c r="AQ1918" s="89"/>
      <c r="AR1918" s="89"/>
      <c r="AS1918" s="89"/>
      <c r="AT1918" s="89"/>
      <c r="AU1918" s="89"/>
      <c r="AV1918" s="89"/>
      <c r="AW1918" s="89"/>
      <c r="AX1918" s="89"/>
      <c r="AY1918" s="89"/>
      <c r="AZ1918" s="89"/>
      <c r="BA1918" s="89"/>
      <c r="BB1918" s="89"/>
      <c r="BC1918" s="89"/>
      <c r="BD1918" s="89"/>
      <c r="BE1918" s="89"/>
      <c r="BF1918" s="89"/>
      <c r="BG1918" s="89"/>
      <c r="BH1918" s="89"/>
      <c r="BI1918" s="89"/>
      <c r="BJ1918" s="89"/>
    </row>
    <row r="1919" spans="1:62" ht="12.75" x14ac:dyDescent="0.2">
      <c r="A1919" s="89"/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89"/>
      <c r="P1919" s="89"/>
      <c r="Q1919" s="89"/>
      <c r="R1919" s="89"/>
      <c r="S1919" s="89"/>
      <c r="T1919" s="89"/>
      <c r="U1919" s="89"/>
      <c r="V1919" s="89"/>
      <c r="W1919" s="89"/>
      <c r="X1919" s="89"/>
      <c r="Y1919" s="89"/>
      <c r="Z1919" s="89"/>
      <c r="AA1919" s="89"/>
      <c r="AB1919" s="89"/>
      <c r="AC1919" s="89"/>
      <c r="AD1919" s="89"/>
      <c r="AE1919" s="89"/>
      <c r="AF1919" s="89"/>
      <c r="AG1919" s="89"/>
      <c r="AH1919" s="89"/>
      <c r="AI1919" s="89"/>
      <c r="AJ1919" s="89"/>
      <c r="AK1919" s="89"/>
      <c r="AL1919" s="89"/>
      <c r="AM1919" s="89"/>
      <c r="AN1919" s="89"/>
      <c r="AO1919" s="89"/>
      <c r="AP1919" s="89"/>
      <c r="AQ1919" s="89"/>
      <c r="AR1919" s="89"/>
      <c r="AS1919" s="89"/>
      <c r="AT1919" s="89"/>
      <c r="AU1919" s="89"/>
      <c r="AV1919" s="89"/>
      <c r="AW1919" s="89"/>
      <c r="AX1919" s="89"/>
      <c r="AY1919" s="89"/>
      <c r="AZ1919" s="89"/>
      <c r="BA1919" s="89"/>
      <c r="BB1919" s="89"/>
      <c r="BC1919" s="89"/>
      <c r="BD1919" s="89"/>
      <c r="BE1919" s="89"/>
      <c r="BF1919" s="89"/>
      <c r="BG1919" s="89"/>
      <c r="BH1919" s="89"/>
      <c r="BI1919" s="89"/>
      <c r="BJ1919" s="89"/>
    </row>
    <row r="1920" spans="1:62" ht="12.75" x14ac:dyDescent="0.2">
      <c r="A1920" s="89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89"/>
      <c r="P1920" s="89"/>
      <c r="Q1920" s="89"/>
      <c r="R1920" s="89"/>
      <c r="S1920" s="89"/>
      <c r="T1920" s="89"/>
      <c r="U1920" s="89"/>
      <c r="V1920" s="89"/>
      <c r="W1920" s="89"/>
      <c r="X1920" s="89"/>
      <c r="Y1920" s="89"/>
      <c r="Z1920" s="89"/>
      <c r="AA1920" s="89"/>
      <c r="AB1920" s="89"/>
      <c r="AC1920" s="89"/>
      <c r="AD1920" s="89"/>
      <c r="AE1920" s="89"/>
      <c r="AF1920" s="89"/>
      <c r="AG1920" s="89"/>
      <c r="AH1920" s="89"/>
      <c r="AI1920" s="89"/>
      <c r="AJ1920" s="89"/>
      <c r="AK1920" s="89"/>
      <c r="AL1920" s="89"/>
      <c r="AM1920" s="89"/>
      <c r="AN1920" s="89"/>
      <c r="AO1920" s="89"/>
      <c r="AP1920" s="89"/>
      <c r="AQ1920" s="89"/>
      <c r="AR1920" s="89"/>
      <c r="AS1920" s="89"/>
      <c r="AT1920" s="89"/>
      <c r="AU1920" s="89"/>
      <c r="AV1920" s="89"/>
      <c r="AW1920" s="89"/>
      <c r="AX1920" s="89"/>
      <c r="AY1920" s="89"/>
      <c r="AZ1920" s="89"/>
      <c r="BA1920" s="89"/>
      <c r="BB1920" s="89"/>
      <c r="BC1920" s="89"/>
      <c r="BD1920" s="89"/>
      <c r="BE1920" s="89"/>
      <c r="BF1920" s="89"/>
      <c r="BG1920" s="89"/>
      <c r="BH1920" s="89"/>
      <c r="BI1920" s="89"/>
      <c r="BJ1920" s="89"/>
    </row>
    <row r="1921" spans="1:62" ht="12.75" x14ac:dyDescent="0.2">
      <c r="A1921" s="89"/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  <c r="L1921" s="89"/>
      <c r="M1921" s="89"/>
      <c r="N1921" s="89"/>
      <c r="O1921" s="89"/>
      <c r="P1921" s="89"/>
      <c r="Q1921" s="89"/>
      <c r="R1921" s="89"/>
      <c r="S1921" s="89"/>
      <c r="T1921" s="89"/>
      <c r="U1921" s="89"/>
      <c r="V1921" s="89"/>
      <c r="W1921" s="89"/>
      <c r="X1921" s="89"/>
      <c r="Y1921" s="89"/>
      <c r="Z1921" s="89"/>
      <c r="AA1921" s="89"/>
      <c r="AB1921" s="89"/>
      <c r="AC1921" s="89"/>
      <c r="AD1921" s="89"/>
      <c r="AE1921" s="89"/>
      <c r="AF1921" s="89"/>
      <c r="AG1921" s="89"/>
      <c r="AH1921" s="89"/>
      <c r="AI1921" s="89"/>
      <c r="AJ1921" s="89"/>
      <c r="AK1921" s="89"/>
      <c r="AL1921" s="89"/>
      <c r="AM1921" s="89"/>
      <c r="AN1921" s="89"/>
      <c r="AO1921" s="89"/>
      <c r="AP1921" s="89"/>
      <c r="AQ1921" s="89"/>
      <c r="AR1921" s="89"/>
      <c r="AS1921" s="89"/>
      <c r="AT1921" s="89"/>
      <c r="AU1921" s="89"/>
      <c r="AV1921" s="89"/>
      <c r="AW1921" s="89"/>
      <c r="AX1921" s="89"/>
      <c r="AY1921" s="89"/>
      <c r="AZ1921" s="89"/>
      <c r="BA1921" s="89"/>
      <c r="BB1921" s="89"/>
      <c r="BC1921" s="89"/>
      <c r="BD1921" s="89"/>
      <c r="BE1921" s="89"/>
      <c r="BF1921" s="89"/>
      <c r="BG1921" s="89"/>
      <c r="BH1921" s="89"/>
      <c r="BI1921" s="89"/>
      <c r="BJ1921" s="89"/>
    </row>
    <row r="1922" spans="1:62" ht="12.75" x14ac:dyDescent="0.2">
      <c r="A1922" s="89"/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  <c r="L1922" s="89"/>
      <c r="M1922" s="89"/>
      <c r="N1922" s="89"/>
      <c r="O1922" s="89"/>
      <c r="P1922" s="89"/>
      <c r="Q1922" s="89"/>
      <c r="R1922" s="89"/>
      <c r="S1922" s="89"/>
      <c r="T1922" s="89"/>
      <c r="U1922" s="89"/>
      <c r="V1922" s="89"/>
      <c r="W1922" s="89"/>
      <c r="X1922" s="89"/>
      <c r="Y1922" s="89"/>
      <c r="Z1922" s="89"/>
      <c r="AA1922" s="89"/>
      <c r="AB1922" s="89"/>
      <c r="AC1922" s="89"/>
      <c r="AD1922" s="89"/>
      <c r="AE1922" s="89"/>
      <c r="AF1922" s="89"/>
      <c r="AG1922" s="89"/>
      <c r="AH1922" s="89"/>
      <c r="AI1922" s="89"/>
      <c r="AJ1922" s="89"/>
      <c r="AK1922" s="89"/>
      <c r="AL1922" s="89"/>
      <c r="AM1922" s="89"/>
      <c r="AN1922" s="89"/>
      <c r="AO1922" s="89"/>
      <c r="AP1922" s="89"/>
      <c r="AQ1922" s="89"/>
      <c r="AR1922" s="89"/>
      <c r="AS1922" s="89"/>
      <c r="AT1922" s="89"/>
      <c r="AU1922" s="89"/>
      <c r="AV1922" s="89"/>
      <c r="AW1922" s="89"/>
      <c r="AX1922" s="89"/>
      <c r="AY1922" s="89"/>
      <c r="AZ1922" s="89"/>
      <c r="BA1922" s="89"/>
      <c r="BB1922" s="89"/>
      <c r="BC1922" s="89"/>
      <c r="BD1922" s="89"/>
      <c r="BE1922" s="89"/>
      <c r="BF1922" s="89"/>
      <c r="BG1922" s="89"/>
      <c r="BH1922" s="89"/>
      <c r="BI1922" s="89"/>
      <c r="BJ1922" s="89"/>
    </row>
    <row r="1923" spans="1:62" ht="12.75" x14ac:dyDescent="0.2">
      <c r="A1923" s="89"/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89"/>
      <c r="P1923" s="89"/>
      <c r="Q1923" s="89"/>
      <c r="R1923" s="89"/>
      <c r="S1923" s="89"/>
      <c r="T1923" s="89"/>
      <c r="U1923" s="89"/>
      <c r="V1923" s="89"/>
      <c r="W1923" s="89"/>
      <c r="X1923" s="89"/>
      <c r="Y1923" s="89"/>
      <c r="Z1923" s="89"/>
      <c r="AA1923" s="89"/>
      <c r="AB1923" s="89"/>
      <c r="AC1923" s="89"/>
      <c r="AD1923" s="89"/>
      <c r="AE1923" s="89"/>
      <c r="AF1923" s="89"/>
      <c r="AG1923" s="89"/>
      <c r="AH1923" s="89"/>
      <c r="AI1923" s="89"/>
      <c r="AJ1923" s="89"/>
      <c r="AK1923" s="89"/>
      <c r="AL1923" s="89"/>
      <c r="AM1923" s="89"/>
      <c r="AN1923" s="89"/>
      <c r="AO1923" s="89"/>
      <c r="AP1923" s="89"/>
      <c r="AQ1923" s="89"/>
      <c r="AR1923" s="89"/>
      <c r="AS1923" s="89"/>
      <c r="AT1923" s="89"/>
      <c r="AU1923" s="89"/>
      <c r="AV1923" s="89"/>
      <c r="AW1923" s="89"/>
      <c r="AX1923" s="89"/>
      <c r="AY1923" s="89"/>
      <c r="AZ1923" s="89"/>
      <c r="BA1923" s="89"/>
      <c r="BB1923" s="89"/>
      <c r="BC1923" s="89"/>
      <c r="BD1923" s="89"/>
      <c r="BE1923" s="89"/>
      <c r="BF1923" s="89"/>
      <c r="BG1923" s="89"/>
      <c r="BH1923" s="89"/>
      <c r="BI1923" s="89"/>
      <c r="BJ1923" s="89"/>
    </row>
    <row r="1924" spans="1:62" ht="12.75" x14ac:dyDescent="0.2">
      <c r="A1924" s="89"/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  <c r="S1924" s="89"/>
      <c r="T1924" s="89"/>
      <c r="U1924" s="89"/>
      <c r="V1924" s="89"/>
      <c r="W1924" s="89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89"/>
      <c r="AJ1924" s="89"/>
      <c r="AK1924" s="89"/>
      <c r="AL1924" s="89"/>
      <c r="AM1924" s="89"/>
      <c r="AN1924" s="89"/>
      <c r="AO1924" s="89"/>
      <c r="AP1924" s="89"/>
      <c r="AQ1924" s="89"/>
      <c r="AR1924" s="89"/>
      <c r="AS1924" s="89"/>
      <c r="AT1924" s="89"/>
      <c r="AU1924" s="89"/>
      <c r="AV1924" s="89"/>
      <c r="AW1924" s="89"/>
      <c r="AX1924" s="89"/>
      <c r="AY1924" s="89"/>
      <c r="AZ1924" s="89"/>
      <c r="BA1924" s="89"/>
      <c r="BB1924" s="89"/>
      <c r="BC1924" s="89"/>
      <c r="BD1924" s="89"/>
      <c r="BE1924" s="89"/>
      <c r="BF1924" s="89"/>
      <c r="BG1924" s="89"/>
      <c r="BH1924" s="89"/>
      <c r="BI1924" s="89"/>
      <c r="BJ1924" s="89"/>
    </row>
    <row r="1925" spans="1:62" ht="12.75" x14ac:dyDescent="0.2">
      <c r="A1925" s="89"/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  <c r="L1925" s="89"/>
      <c r="M1925" s="89"/>
      <c r="N1925" s="89"/>
      <c r="O1925" s="89"/>
      <c r="P1925" s="89"/>
      <c r="Q1925" s="89"/>
      <c r="R1925" s="89"/>
      <c r="S1925" s="89"/>
      <c r="T1925" s="89"/>
      <c r="U1925" s="89"/>
      <c r="V1925" s="89"/>
      <c r="W1925" s="89"/>
      <c r="X1925" s="89"/>
      <c r="Y1925" s="89"/>
      <c r="Z1925" s="89"/>
      <c r="AA1925" s="89"/>
      <c r="AB1925" s="89"/>
      <c r="AC1925" s="89"/>
      <c r="AD1925" s="89"/>
      <c r="AE1925" s="89"/>
      <c r="AF1925" s="89"/>
      <c r="AG1925" s="89"/>
      <c r="AH1925" s="89"/>
      <c r="AI1925" s="89"/>
      <c r="AJ1925" s="89"/>
      <c r="AK1925" s="89"/>
      <c r="AL1925" s="89"/>
      <c r="AM1925" s="89"/>
      <c r="AN1925" s="89"/>
      <c r="AO1925" s="89"/>
      <c r="AP1925" s="89"/>
      <c r="AQ1925" s="89"/>
      <c r="AR1925" s="89"/>
      <c r="AS1925" s="89"/>
      <c r="AT1925" s="89"/>
      <c r="AU1925" s="89"/>
      <c r="AV1925" s="89"/>
      <c r="AW1925" s="89"/>
      <c r="AX1925" s="89"/>
      <c r="AY1925" s="89"/>
      <c r="AZ1925" s="89"/>
      <c r="BA1925" s="89"/>
      <c r="BB1925" s="89"/>
      <c r="BC1925" s="89"/>
      <c r="BD1925" s="89"/>
      <c r="BE1925" s="89"/>
      <c r="BF1925" s="89"/>
      <c r="BG1925" s="89"/>
      <c r="BH1925" s="89"/>
      <c r="BI1925" s="89"/>
      <c r="BJ1925" s="89"/>
    </row>
    <row r="1926" spans="1:62" ht="12.75" x14ac:dyDescent="0.2">
      <c r="A1926" s="89"/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  <c r="L1926" s="89"/>
      <c r="M1926" s="89"/>
      <c r="N1926" s="89"/>
      <c r="O1926" s="89"/>
      <c r="P1926" s="89"/>
      <c r="Q1926" s="89"/>
      <c r="R1926" s="89"/>
      <c r="S1926" s="89"/>
      <c r="T1926" s="89"/>
      <c r="U1926" s="89"/>
      <c r="V1926" s="89"/>
      <c r="W1926" s="89"/>
      <c r="X1926" s="89"/>
      <c r="Y1926" s="89"/>
      <c r="Z1926" s="89"/>
      <c r="AA1926" s="89"/>
      <c r="AB1926" s="89"/>
      <c r="AC1926" s="89"/>
      <c r="AD1926" s="89"/>
      <c r="AE1926" s="89"/>
      <c r="AF1926" s="89"/>
      <c r="AG1926" s="89"/>
      <c r="AH1926" s="89"/>
      <c r="AI1926" s="89"/>
      <c r="AJ1926" s="89"/>
      <c r="AK1926" s="89"/>
      <c r="AL1926" s="89"/>
      <c r="AM1926" s="89"/>
      <c r="AN1926" s="89"/>
      <c r="AO1926" s="89"/>
      <c r="AP1926" s="89"/>
      <c r="AQ1926" s="89"/>
      <c r="AR1926" s="89"/>
      <c r="AS1926" s="89"/>
      <c r="AT1926" s="89"/>
      <c r="AU1926" s="89"/>
      <c r="AV1926" s="89"/>
      <c r="AW1926" s="89"/>
      <c r="AX1926" s="89"/>
      <c r="AY1926" s="89"/>
      <c r="AZ1926" s="89"/>
      <c r="BA1926" s="89"/>
      <c r="BB1926" s="89"/>
      <c r="BC1926" s="89"/>
      <c r="BD1926" s="89"/>
      <c r="BE1926" s="89"/>
      <c r="BF1926" s="89"/>
      <c r="BG1926" s="89"/>
      <c r="BH1926" s="89"/>
      <c r="BI1926" s="89"/>
      <c r="BJ1926" s="89"/>
    </row>
    <row r="1927" spans="1:62" ht="12.75" x14ac:dyDescent="0.2">
      <c r="A1927" s="89"/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  <c r="L1927" s="89"/>
      <c r="M1927" s="89"/>
      <c r="N1927" s="89"/>
      <c r="O1927" s="89"/>
      <c r="P1927" s="89"/>
      <c r="Q1927" s="89"/>
      <c r="R1927" s="89"/>
      <c r="S1927" s="89"/>
      <c r="T1927" s="89"/>
      <c r="U1927" s="89"/>
      <c r="V1927" s="89"/>
      <c r="W1927" s="89"/>
      <c r="X1927" s="89"/>
      <c r="Y1927" s="89"/>
      <c r="Z1927" s="89"/>
      <c r="AA1927" s="89"/>
      <c r="AB1927" s="89"/>
      <c r="AC1927" s="89"/>
      <c r="AD1927" s="89"/>
      <c r="AE1927" s="89"/>
      <c r="AF1927" s="89"/>
      <c r="AG1927" s="89"/>
      <c r="AH1927" s="89"/>
      <c r="AI1927" s="89"/>
      <c r="AJ1927" s="89"/>
      <c r="AK1927" s="89"/>
      <c r="AL1927" s="89"/>
      <c r="AM1927" s="89"/>
      <c r="AN1927" s="89"/>
      <c r="AO1927" s="89"/>
      <c r="AP1927" s="89"/>
      <c r="AQ1927" s="89"/>
      <c r="AR1927" s="89"/>
      <c r="AS1927" s="89"/>
      <c r="AT1927" s="89"/>
      <c r="AU1927" s="89"/>
      <c r="AV1927" s="89"/>
      <c r="AW1927" s="89"/>
      <c r="AX1927" s="89"/>
      <c r="AY1927" s="89"/>
      <c r="AZ1927" s="89"/>
      <c r="BA1927" s="89"/>
      <c r="BB1927" s="89"/>
      <c r="BC1927" s="89"/>
      <c r="BD1927" s="89"/>
      <c r="BE1927" s="89"/>
      <c r="BF1927" s="89"/>
      <c r="BG1927" s="89"/>
      <c r="BH1927" s="89"/>
      <c r="BI1927" s="89"/>
      <c r="BJ1927" s="89"/>
    </row>
    <row r="1928" spans="1:62" ht="12.75" x14ac:dyDescent="0.2">
      <c r="A1928" s="89"/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  <c r="L1928" s="89"/>
      <c r="M1928" s="89"/>
      <c r="N1928" s="89"/>
      <c r="O1928" s="89"/>
      <c r="P1928" s="89"/>
      <c r="Q1928" s="89"/>
      <c r="R1928" s="89"/>
      <c r="S1928" s="89"/>
      <c r="T1928" s="89"/>
      <c r="U1928" s="89"/>
      <c r="V1928" s="89"/>
      <c r="W1928" s="89"/>
      <c r="X1928" s="89"/>
      <c r="Y1928" s="89"/>
      <c r="Z1928" s="89"/>
      <c r="AA1928" s="89"/>
      <c r="AB1928" s="89"/>
      <c r="AC1928" s="89"/>
      <c r="AD1928" s="89"/>
      <c r="AE1928" s="89"/>
      <c r="AF1928" s="89"/>
      <c r="AG1928" s="89"/>
      <c r="AH1928" s="89"/>
      <c r="AI1928" s="89"/>
      <c r="AJ1928" s="89"/>
      <c r="AK1928" s="89"/>
      <c r="AL1928" s="89"/>
      <c r="AM1928" s="89"/>
      <c r="AN1928" s="89"/>
      <c r="AO1928" s="89"/>
      <c r="AP1928" s="89"/>
      <c r="AQ1928" s="89"/>
      <c r="AR1928" s="89"/>
      <c r="AS1928" s="89"/>
      <c r="AT1928" s="89"/>
      <c r="AU1928" s="89"/>
      <c r="AV1928" s="89"/>
      <c r="AW1928" s="89"/>
      <c r="AX1928" s="89"/>
      <c r="AY1928" s="89"/>
      <c r="AZ1928" s="89"/>
      <c r="BA1928" s="89"/>
      <c r="BB1928" s="89"/>
      <c r="BC1928" s="89"/>
      <c r="BD1928" s="89"/>
      <c r="BE1928" s="89"/>
      <c r="BF1928" s="89"/>
      <c r="BG1928" s="89"/>
      <c r="BH1928" s="89"/>
      <c r="BI1928" s="89"/>
      <c r="BJ1928" s="89"/>
    </row>
    <row r="1929" spans="1:62" ht="12.75" x14ac:dyDescent="0.2">
      <c r="A1929" s="89"/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  <c r="L1929" s="89"/>
      <c r="M1929" s="89"/>
      <c r="N1929" s="89"/>
      <c r="O1929" s="89"/>
      <c r="P1929" s="89"/>
      <c r="Q1929" s="89"/>
      <c r="R1929" s="89"/>
      <c r="S1929" s="89"/>
      <c r="T1929" s="89"/>
      <c r="U1929" s="89"/>
      <c r="V1929" s="89"/>
      <c r="W1929" s="89"/>
      <c r="X1929" s="89"/>
      <c r="Y1929" s="89"/>
      <c r="Z1929" s="89"/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  <c r="AK1929" s="89"/>
      <c r="AL1929" s="89"/>
      <c r="AM1929" s="89"/>
      <c r="AN1929" s="89"/>
      <c r="AO1929" s="89"/>
      <c r="AP1929" s="89"/>
      <c r="AQ1929" s="89"/>
      <c r="AR1929" s="89"/>
      <c r="AS1929" s="89"/>
      <c r="AT1929" s="89"/>
      <c r="AU1929" s="89"/>
      <c r="AV1929" s="89"/>
      <c r="AW1929" s="89"/>
      <c r="AX1929" s="89"/>
      <c r="AY1929" s="89"/>
      <c r="AZ1929" s="89"/>
      <c r="BA1929" s="89"/>
      <c r="BB1929" s="89"/>
      <c r="BC1929" s="89"/>
      <c r="BD1929" s="89"/>
      <c r="BE1929" s="89"/>
      <c r="BF1929" s="89"/>
      <c r="BG1929" s="89"/>
      <c r="BH1929" s="89"/>
      <c r="BI1929" s="89"/>
      <c r="BJ1929" s="89"/>
    </row>
    <row r="1930" spans="1:62" ht="12.75" x14ac:dyDescent="0.2">
      <c r="A1930" s="89"/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  <c r="L1930" s="89"/>
      <c r="M1930" s="89"/>
      <c r="N1930" s="89"/>
      <c r="O1930" s="89"/>
      <c r="P1930" s="89"/>
      <c r="Q1930" s="89"/>
      <c r="R1930" s="89"/>
      <c r="S1930" s="89"/>
      <c r="T1930" s="89"/>
      <c r="U1930" s="89"/>
      <c r="V1930" s="89"/>
      <c r="W1930" s="89"/>
      <c r="X1930" s="89"/>
      <c r="Y1930" s="89"/>
      <c r="Z1930" s="89"/>
      <c r="AA1930" s="89"/>
      <c r="AB1930" s="89"/>
      <c r="AC1930" s="89"/>
      <c r="AD1930" s="89"/>
      <c r="AE1930" s="89"/>
      <c r="AF1930" s="89"/>
      <c r="AG1930" s="89"/>
      <c r="AH1930" s="89"/>
      <c r="AI1930" s="89"/>
      <c r="AJ1930" s="89"/>
      <c r="AK1930" s="89"/>
      <c r="AL1930" s="89"/>
      <c r="AM1930" s="89"/>
      <c r="AN1930" s="89"/>
      <c r="AO1930" s="89"/>
      <c r="AP1930" s="89"/>
      <c r="AQ1930" s="89"/>
      <c r="AR1930" s="89"/>
      <c r="AS1930" s="89"/>
      <c r="AT1930" s="89"/>
      <c r="AU1930" s="89"/>
      <c r="AV1930" s="89"/>
      <c r="AW1930" s="89"/>
      <c r="AX1930" s="89"/>
      <c r="AY1930" s="89"/>
      <c r="AZ1930" s="89"/>
      <c r="BA1930" s="89"/>
      <c r="BB1930" s="89"/>
      <c r="BC1930" s="89"/>
      <c r="BD1930" s="89"/>
      <c r="BE1930" s="89"/>
      <c r="BF1930" s="89"/>
      <c r="BG1930" s="89"/>
      <c r="BH1930" s="89"/>
      <c r="BI1930" s="89"/>
      <c r="BJ1930" s="89"/>
    </row>
    <row r="1931" spans="1:62" ht="12.75" x14ac:dyDescent="0.2">
      <c r="A1931" s="89"/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  <c r="L1931" s="89"/>
      <c r="M1931" s="89"/>
      <c r="N1931" s="89"/>
      <c r="O1931" s="89"/>
      <c r="P1931" s="89"/>
      <c r="Q1931" s="89"/>
      <c r="R1931" s="89"/>
      <c r="S1931" s="89"/>
      <c r="T1931" s="89"/>
      <c r="U1931" s="89"/>
      <c r="V1931" s="89"/>
      <c r="W1931" s="89"/>
      <c r="X1931" s="89"/>
      <c r="Y1931" s="89"/>
      <c r="Z1931" s="89"/>
      <c r="AA1931" s="89"/>
      <c r="AB1931" s="89"/>
      <c r="AC1931" s="89"/>
      <c r="AD1931" s="89"/>
      <c r="AE1931" s="89"/>
      <c r="AF1931" s="89"/>
      <c r="AG1931" s="89"/>
      <c r="AH1931" s="89"/>
      <c r="AI1931" s="89"/>
      <c r="AJ1931" s="89"/>
      <c r="AK1931" s="89"/>
      <c r="AL1931" s="89"/>
      <c r="AM1931" s="89"/>
      <c r="AN1931" s="89"/>
      <c r="AO1931" s="89"/>
      <c r="AP1931" s="89"/>
      <c r="AQ1931" s="89"/>
      <c r="AR1931" s="89"/>
      <c r="AS1931" s="89"/>
      <c r="AT1931" s="89"/>
      <c r="AU1931" s="89"/>
      <c r="AV1931" s="89"/>
      <c r="AW1931" s="89"/>
      <c r="AX1931" s="89"/>
      <c r="AY1931" s="89"/>
      <c r="AZ1931" s="89"/>
      <c r="BA1931" s="89"/>
      <c r="BB1931" s="89"/>
      <c r="BC1931" s="89"/>
      <c r="BD1931" s="89"/>
      <c r="BE1931" s="89"/>
      <c r="BF1931" s="89"/>
      <c r="BG1931" s="89"/>
      <c r="BH1931" s="89"/>
      <c r="BI1931" s="89"/>
      <c r="BJ1931" s="89"/>
    </row>
    <row r="1932" spans="1:62" ht="12.75" x14ac:dyDescent="0.2">
      <c r="A1932" s="89"/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  <c r="L1932" s="89"/>
      <c r="M1932" s="89"/>
      <c r="N1932" s="89"/>
      <c r="O1932" s="89"/>
      <c r="P1932" s="89"/>
      <c r="Q1932" s="89"/>
      <c r="R1932" s="89"/>
      <c r="S1932" s="89"/>
      <c r="T1932" s="89"/>
      <c r="U1932" s="89"/>
      <c r="V1932" s="89"/>
      <c r="W1932" s="89"/>
      <c r="X1932" s="89"/>
      <c r="Y1932" s="89"/>
      <c r="Z1932" s="89"/>
      <c r="AA1932" s="89"/>
      <c r="AB1932" s="89"/>
      <c r="AC1932" s="89"/>
      <c r="AD1932" s="89"/>
      <c r="AE1932" s="89"/>
      <c r="AF1932" s="89"/>
      <c r="AG1932" s="89"/>
      <c r="AH1932" s="89"/>
      <c r="AI1932" s="89"/>
      <c r="AJ1932" s="89"/>
      <c r="AK1932" s="89"/>
      <c r="AL1932" s="89"/>
      <c r="AM1932" s="89"/>
      <c r="AN1932" s="89"/>
      <c r="AO1932" s="89"/>
      <c r="AP1932" s="89"/>
      <c r="AQ1932" s="89"/>
      <c r="AR1932" s="89"/>
      <c r="AS1932" s="89"/>
      <c r="AT1932" s="89"/>
      <c r="AU1932" s="89"/>
      <c r="AV1932" s="89"/>
      <c r="AW1932" s="89"/>
      <c r="AX1932" s="89"/>
      <c r="AY1932" s="89"/>
      <c r="AZ1932" s="89"/>
      <c r="BA1932" s="89"/>
      <c r="BB1932" s="89"/>
      <c r="BC1932" s="89"/>
      <c r="BD1932" s="89"/>
      <c r="BE1932" s="89"/>
      <c r="BF1932" s="89"/>
      <c r="BG1932" s="89"/>
      <c r="BH1932" s="89"/>
      <c r="BI1932" s="89"/>
      <c r="BJ1932" s="89"/>
    </row>
    <row r="1933" spans="1:62" ht="12.75" x14ac:dyDescent="0.2">
      <c r="A1933" s="89"/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  <c r="L1933" s="89"/>
      <c r="M1933" s="89"/>
      <c r="N1933" s="89"/>
      <c r="O1933" s="89"/>
      <c r="P1933" s="89"/>
      <c r="Q1933" s="89"/>
      <c r="R1933" s="89"/>
      <c r="S1933" s="89"/>
      <c r="T1933" s="89"/>
      <c r="U1933" s="89"/>
      <c r="V1933" s="89"/>
      <c r="W1933" s="89"/>
      <c r="X1933" s="89"/>
      <c r="Y1933" s="89"/>
      <c r="Z1933" s="89"/>
      <c r="AA1933" s="89"/>
      <c r="AB1933" s="89"/>
      <c r="AC1933" s="89"/>
      <c r="AD1933" s="89"/>
      <c r="AE1933" s="89"/>
      <c r="AF1933" s="89"/>
      <c r="AG1933" s="89"/>
      <c r="AH1933" s="89"/>
      <c r="AI1933" s="89"/>
      <c r="AJ1933" s="89"/>
      <c r="AK1933" s="89"/>
      <c r="AL1933" s="89"/>
      <c r="AM1933" s="89"/>
      <c r="AN1933" s="89"/>
      <c r="AO1933" s="89"/>
      <c r="AP1933" s="89"/>
      <c r="AQ1933" s="89"/>
      <c r="AR1933" s="89"/>
      <c r="AS1933" s="89"/>
      <c r="AT1933" s="89"/>
      <c r="AU1933" s="89"/>
      <c r="AV1933" s="89"/>
      <c r="AW1933" s="89"/>
      <c r="AX1933" s="89"/>
      <c r="AY1933" s="89"/>
      <c r="AZ1933" s="89"/>
      <c r="BA1933" s="89"/>
      <c r="BB1933" s="89"/>
      <c r="BC1933" s="89"/>
      <c r="BD1933" s="89"/>
      <c r="BE1933" s="89"/>
      <c r="BF1933" s="89"/>
      <c r="BG1933" s="89"/>
      <c r="BH1933" s="89"/>
      <c r="BI1933" s="89"/>
      <c r="BJ1933" s="89"/>
    </row>
    <row r="1934" spans="1:62" ht="12.75" x14ac:dyDescent="0.2">
      <c r="A1934" s="89"/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  <c r="L1934" s="89"/>
      <c r="M1934" s="89"/>
      <c r="N1934" s="89"/>
      <c r="O1934" s="89"/>
      <c r="P1934" s="89"/>
      <c r="Q1934" s="89"/>
      <c r="R1934" s="89"/>
      <c r="S1934" s="89"/>
      <c r="T1934" s="89"/>
      <c r="U1934" s="89"/>
      <c r="V1934" s="89"/>
      <c r="W1934" s="89"/>
      <c r="X1934" s="89"/>
      <c r="Y1934" s="89"/>
      <c r="Z1934" s="89"/>
      <c r="AA1934" s="89"/>
      <c r="AB1934" s="89"/>
      <c r="AC1934" s="89"/>
      <c r="AD1934" s="89"/>
      <c r="AE1934" s="89"/>
      <c r="AF1934" s="89"/>
      <c r="AG1934" s="89"/>
      <c r="AH1934" s="89"/>
      <c r="AI1934" s="89"/>
      <c r="AJ1934" s="89"/>
      <c r="AK1934" s="89"/>
      <c r="AL1934" s="89"/>
      <c r="AM1934" s="89"/>
      <c r="AN1934" s="89"/>
      <c r="AO1934" s="89"/>
      <c r="AP1934" s="89"/>
      <c r="AQ1934" s="89"/>
      <c r="AR1934" s="89"/>
      <c r="AS1934" s="89"/>
      <c r="AT1934" s="89"/>
      <c r="AU1934" s="89"/>
      <c r="AV1934" s="89"/>
      <c r="AW1934" s="89"/>
      <c r="AX1934" s="89"/>
      <c r="AY1934" s="89"/>
      <c r="AZ1934" s="89"/>
      <c r="BA1934" s="89"/>
      <c r="BB1934" s="89"/>
      <c r="BC1934" s="89"/>
      <c r="BD1934" s="89"/>
      <c r="BE1934" s="89"/>
      <c r="BF1934" s="89"/>
      <c r="BG1934" s="89"/>
      <c r="BH1934" s="89"/>
      <c r="BI1934" s="89"/>
      <c r="BJ1934" s="89"/>
    </row>
    <row r="1935" spans="1:62" ht="12.75" x14ac:dyDescent="0.2">
      <c r="A1935" s="89"/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  <c r="L1935" s="89"/>
      <c r="M1935" s="89"/>
      <c r="N1935" s="89"/>
      <c r="O1935" s="89"/>
      <c r="P1935" s="89"/>
      <c r="Q1935" s="89"/>
      <c r="R1935" s="89"/>
      <c r="S1935" s="89"/>
      <c r="T1935" s="89"/>
      <c r="U1935" s="89"/>
      <c r="V1935" s="89"/>
      <c r="W1935" s="89"/>
      <c r="X1935" s="89"/>
      <c r="Y1935" s="89"/>
      <c r="Z1935" s="89"/>
      <c r="AA1935" s="89"/>
      <c r="AB1935" s="89"/>
      <c r="AC1935" s="89"/>
      <c r="AD1935" s="89"/>
      <c r="AE1935" s="89"/>
      <c r="AF1935" s="89"/>
      <c r="AG1935" s="89"/>
      <c r="AH1935" s="89"/>
      <c r="AI1935" s="89"/>
      <c r="AJ1935" s="89"/>
      <c r="AK1935" s="89"/>
      <c r="AL1935" s="89"/>
      <c r="AM1935" s="89"/>
      <c r="AN1935" s="89"/>
      <c r="AO1935" s="89"/>
      <c r="AP1935" s="89"/>
      <c r="AQ1935" s="89"/>
      <c r="AR1935" s="89"/>
      <c r="AS1935" s="89"/>
      <c r="AT1935" s="89"/>
      <c r="AU1935" s="89"/>
      <c r="AV1935" s="89"/>
      <c r="AW1935" s="89"/>
      <c r="AX1935" s="89"/>
      <c r="AY1935" s="89"/>
      <c r="AZ1935" s="89"/>
      <c r="BA1935" s="89"/>
      <c r="BB1935" s="89"/>
      <c r="BC1935" s="89"/>
      <c r="BD1935" s="89"/>
      <c r="BE1935" s="89"/>
      <c r="BF1935" s="89"/>
      <c r="BG1935" s="89"/>
      <c r="BH1935" s="89"/>
      <c r="BI1935" s="89"/>
      <c r="BJ1935" s="89"/>
    </row>
    <row r="1936" spans="1:62" ht="12.75" x14ac:dyDescent="0.2">
      <c r="A1936" s="89"/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89"/>
      <c r="P1936" s="89"/>
      <c r="Q1936" s="89"/>
      <c r="R1936" s="89"/>
      <c r="S1936" s="89"/>
      <c r="T1936" s="89"/>
      <c r="U1936" s="89"/>
      <c r="V1936" s="89"/>
      <c r="W1936" s="89"/>
      <c r="X1936" s="89"/>
      <c r="Y1936" s="89"/>
      <c r="Z1936" s="89"/>
      <c r="AA1936" s="89"/>
      <c r="AB1936" s="89"/>
      <c r="AC1936" s="89"/>
      <c r="AD1936" s="89"/>
      <c r="AE1936" s="89"/>
      <c r="AF1936" s="89"/>
      <c r="AG1936" s="89"/>
      <c r="AH1936" s="89"/>
      <c r="AI1936" s="89"/>
      <c r="AJ1936" s="89"/>
      <c r="AK1936" s="89"/>
      <c r="AL1936" s="89"/>
      <c r="AM1936" s="89"/>
      <c r="AN1936" s="89"/>
      <c r="AO1936" s="89"/>
      <c r="AP1936" s="89"/>
      <c r="AQ1936" s="89"/>
      <c r="AR1936" s="89"/>
      <c r="AS1936" s="89"/>
      <c r="AT1936" s="89"/>
      <c r="AU1936" s="89"/>
      <c r="AV1936" s="89"/>
      <c r="AW1936" s="89"/>
      <c r="AX1936" s="89"/>
      <c r="AY1936" s="89"/>
      <c r="AZ1936" s="89"/>
      <c r="BA1936" s="89"/>
      <c r="BB1936" s="89"/>
      <c r="BC1936" s="89"/>
      <c r="BD1936" s="89"/>
      <c r="BE1936" s="89"/>
      <c r="BF1936" s="89"/>
      <c r="BG1936" s="89"/>
      <c r="BH1936" s="89"/>
      <c r="BI1936" s="89"/>
      <c r="BJ1936" s="89"/>
    </row>
    <row r="1937" spans="1:62" ht="12.75" x14ac:dyDescent="0.2">
      <c r="A1937" s="89"/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89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89"/>
      <c r="AL1937" s="89"/>
      <c r="AM1937" s="89"/>
      <c r="AN1937" s="89"/>
      <c r="AO1937" s="89"/>
      <c r="AP1937" s="89"/>
      <c r="AQ1937" s="89"/>
      <c r="AR1937" s="89"/>
      <c r="AS1937" s="89"/>
      <c r="AT1937" s="89"/>
      <c r="AU1937" s="89"/>
      <c r="AV1937" s="89"/>
      <c r="AW1937" s="89"/>
      <c r="AX1937" s="89"/>
      <c r="AY1937" s="89"/>
      <c r="AZ1937" s="89"/>
      <c r="BA1937" s="89"/>
      <c r="BB1937" s="89"/>
      <c r="BC1937" s="89"/>
      <c r="BD1937" s="89"/>
      <c r="BE1937" s="89"/>
      <c r="BF1937" s="89"/>
      <c r="BG1937" s="89"/>
      <c r="BH1937" s="89"/>
      <c r="BI1937" s="89"/>
      <c r="BJ1937" s="89"/>
    </row>
    <row r="1938" spans="1:62" ht="12.75" x14ac:dyDescent="0.2">
      <c r="A1938" s="89"/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89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89"/>
      <c r="AL1938" s="89"/>
      <c r="AM1938" s="89"/>
      <c r="AN1938" s="89"/>
      <c r="AO1938" s="89"/>
      <c r="AP1938" s="89"/>
      <c r="AQ1938" s="89"/>
      <c r="AR1938" s="89"/>
      <c r="AS1938" s="89"/>
      <c r="AT1938" s="89"/>
      <c r="AU1938" s="89"/>
      <c r="AV1938" s="89"/>
      <c r="AW1938" s="89"/>
      <c r="AX1938" s="89"/>
      <c r="AY1938" s="89"/>
      <c r="AZ1938" s="89"/>
      <c r="BA1938" s="89"/>
      <c r="BB1938" s="89"/>
      <c r="BC1938" s="89"/>
      <c r="BD1938" s="89"/>
      <c r="BE1938" s="89"/>
      <c r="BF1938" s="89"/>
      <c r="BG1938" s="89"/>
      <c r="BH1938" s="89"/>
      <c r="BI1938" s="89"/>
      <c r="BJ1938" s="89"/>
    </row>
    <row r="1939" spans="1:62" ht="12.75" x14ac:dyDescent="0.2">
      <c r="A1939" s="89"/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89"/>
      <c r="P1939" s="89"/>
      <c r="Q1939" s="89"/>
      <c r="R1939" s="89"/>
      <c r="S1939" s="89"/>
      <c r="T1939" s="89"/>
      <c r="U1939" s="89"/>
      <c r="V1939" s="89"/>
      <c r="W1939" s="89"/>
      <c r="X1939" s="89"/>
      <c r="Y1939" s="89"/>
      <c r="Z1939" s="89"/>
      <c r="AA1939" s="89"/>
      <c r="AB1939" s="89"/>
      <c r="AC1939" s="89"/>
      <c r="AD1939" s="89"/>
      <c r="AE1939" s="89"/>
      <c r="AF1939" s="89"/>
      <c r="AG1939" s="89"/>
      <c r="AH1939" s="89"/>
      <c r="AI1939" s="89"/>
      <c r="AJ1939" s="89"/>
      <c r="AK1939" s="89"/>
      <c r="AL1939" s="89"/>
      <c r="AM1939" s="89"/>
      <c r="AN1939" s="89"/>
      <c r="AO1939" s="89"/>
      <c r="AP1939" s="89"/>
      <c r="AQ1939" s="89"/>
      <c r="AR1939" s="89"/>
      <c r="AS1939" s="89"/>
      <c r="AT1939" s="89"/>
      <c r="AU1939" s="89"/>
      <c r="AV1939" s="89"/>
      <c r="AW1939" s="89"/>
      <c r="AX1939" s="89"/>
      <c r="AY1939" s="89"/>
      <c r="AZ1939" s="89"/>
      <c r="BA1939" s="89"/>
      <c r="BB1939" s="89"/>
      <c r="BC1939" s="89"/>
      <c r="BD1939" s="89"/>
      <c r="BE1939" s="89"/>
      <c r="BF1939" s="89"/>
      <c r="BG1939" s="89"/>
      <c r="BH1939" s="89"/>
      <c r="BI1939" s="89"/>
      <c r="BJ1939" s="89"/>
    </row>
    <row r="1940" spans="1:62" ht="12.75" x14ac:dyDescent="0.2">
      <c r="A1940" s="89"/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89"/>
      <c r="P1940" s="89"/>
      <c r="Q1940" s="89"/>
      <c r="R1940" s="89"/>
      <c r="S1940" s="89"/>
      <c r="T1940" s="89"/>
      <c r="U1940" s="89"/>
      <c r="V1940" s="89"/>
      <c r="W1940" s="89"/>
      <c r="X1940" s="89"/>
      <c r="Y1940" s="89"/>
      <c r="Z1940" s="89"/>
      <c r="AA1940" s="89"/>
      <c r="AB1940" s="89"/>
      <c r="AC1940" s="89"/>
      <c r="AD1940" s="89"/>
      <c r="AE1940" s="89"/>
      <c r="AF1940" s="89"/>
      <c r="AG1940" s="89"/>
      <c r="AH1940" s="89"/>
      <c r="AI1940" s="89"/>
      <c r="AJ1940" s="89"/>
      <c r="AK1940" s="89"/>
      <c r="AL1940" s="89"/>
      <c r="AM1940" s="89"/>
      <c r="AN1940" s="89"/>
      <c r="AO1940" s="89"/>
      <c r="AP1940" s="89"/>
      <c r="AQ1940" s="89"/>
      <c r="AR1940" s="89"/>
      <c r="AS1940" s="89"/>
      <c r="AT1940" s="89"/>
      <c r="AU1940" s="89"/>
      <c r="AV1940" s="89"/>
      <c r="AW1940" s="89"/>
      <c r="AX1940" s="89"/>
      <c r="AY1940" s="89"/>
      <c r="AZ1940" s="89"/>
      <c r="BA1940" s="89"/>
      <c r="BB1940" s="89"/>
      <c r="BC1940" s="89"/>
      <c r="BD1940" s="89"/>
      <c r="BE1940" s="89"/>
      <c r="BF1940" s="89"/>
      <c r="BG1940" s="89"/>
      <c r="BH1940" s="89"/>
      <c r="BI1940" s="89"/>
      <c r="BJ1940" s="89"/>
    </row>
    <row r="1941" spans="1:62" ht="12.75" x14ac:dyDescent="0.2">
      <c r="A1941" s="89"/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89"/>
      <c r="P1941" s="89"/>
      <c r="Q1941" s="89"/>
      <c r="R1941" s="89"/>
      <c r="S1941" s="89"/>
      <c r="T1941" s="89"/>
      <c r="U1941" s="89"/>
      <c r="V1941" s="89"/>
      <c r="W1941" s="89"/>
      <c r="X1941" s="89"/>
      <c r="Y1941" s="89"/>
      <c r="Z1941" s="89"/>
      <c r="AA1941" s="89"/>
      <c r="AB1941" s="89"/>
      <c r="AC1941" s="89"/>
      <c r="AD1941" s="89"/>
      <c r="AE1941" s="89"/>
      <c r="AF1941" s="89"/>
      <c r="AG1941" s="89"/>
      <c r="AH1941" s="89"/>
      <c r="AI1941" s="89"/>
      <c r="AJ1941" s="89"/>
      <c r="AK1941" s="89"/>
      <c r="AL1941" s="89"/>
      <c r="AM1941" s="89"/>
      <c r="AN1941" s="89"/>
      <c r="AO1941" s="89"/>
      <c r="AP1941" s="89"/>
      <c r="AQ1941" s="89"/>
      <c r="AR1941" s="89"/>
      <c r="AS1941" s="89"/>
      <c r="AT1941" s="89"/>
      <c r="AU1941" s="89"/>
      <c r="AV1941" s="89"/>
      <c r="AW1941" s="89"/>
      <c r="AX1941" s="89"/>
      <c r="AY1941" s="89"/>
      <c r="AZ1941" s="89"/>
      <c r="BA1941" s="89"/>
      <c r="BB1941" s="89"/>
      <c r="BC1941" s="89"/>
      <c r="BD1941" s="89"/>
      <c r="BE1941" s="89"/>
      <c r="BF1941" s="89"/>
      <c r="BG1941" s="89"/>
      <c r="BH1941" s="89"/>
      <c r="BI1941" s="89"/>
      <c r="BJ1941" s="89"/>
    </row>
    <row r="1942" spans="1:62" ht="12.75" x14ac:dyDescent="0.2">
      <c r="A1942" s="89"/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  <c r="L1942" s="89"/>
      <c r="M1942" s="89"/>
      <c r="N1942" s="89"/>
      <c r="O1942" s="89"/>
      <c r="P1942" s="89"/>
      <c r="Q1942" s="89"/>
      <c r="R1942" s="89"/>
      <c r="S1942" s="89"/>
      <c r="T1942" s="89"/>
      <c r="U1942" s="89"/>
      <c r="V1942" s="89"/>
      <c r="W1942" s="89"/>
      <c r="X1942" s="89"/>
      <c r="Y1942" s="89"/>
      <c r="Z1942" s="89"/>
      <c r="AA1942" s="89"/>
      <c r="AB1942" s="89"/>
      <c r="AC1942" s="89"/>
      <c r="AD1942" s="89"/>
      <c r="AE1942" s="89"/>
      <c r="AF1942" s="89"/>
      <c r="AG1942" s="89"/>
      <c r="AH1942" s="89"/>
      <c r="AI1942" s="89"/>
      <c r="AJ1942" s="89"/>
      <c r="AK1942" s="89"/>
      <c r="AL1942" s="89"/>
      <c r="AM1942" s="89"/>
      <c r="AN1942" s="89"/>
      <c r="AO1942" s="89"/>
      <c r="AP1942" s="89"/>
      <c r="AQ1942" s="89"/>
      <c r="AR1942" s="89"/>
      <c r="AS1942" s="89"/>
      <c r="AT1942" s="89"/>
      <c r="AU1942" s="89"/>
      <c r="AV1942" s="89"/>
      <c r="AW1942" s="89"/>
      <c r="AX1942" s="89"/>
      <c r="AY1942" s="89"/>
      <c r="AZ1942" s="89"/>
      <c r="BA1942" s="89"/>
      <c r="BB1942" s="89"/>
      <c r="BC1942" s="89"/>
      <c r="BD1942" s="89"/>
      <c r="BE1942" s="89"/>
      <c r="BF1942" s="89"/>
      <c r="BG1942" s="89"/>
      <c r="BH1942" s="89"/>
      <c r="BI1942" s="89"/>
      <c r="BJ1942" s="89"/>
    </row>
    <row r="1943" spans="1:62" ht="12.75" x14ac:dyDescent="0.2">
      <c r="A1943" s="89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89"/>
      <c r="P1943" s="89"/>
      <c r="Q1943" s="89"/>
      <c r="R1943" s="89"/>
      <c r="S1943" s="89"/>
      <c r="T1943" s="89"/>
      <c r="U1943" s="89"/>
      <c r="V1943" s="89"/>
      <c r="W1943" s="89"/>
      <c r="X1943" s="89"/>
      <c r="Y1943" s="89"/>
      <c r="Z1943" s="89"/>
      <c r="AA1943" s="89"/>
      <c r="AB1943" s="89"/>
      <c r="AC1943" s="89"/>
      <c r="AD1943" s="89"/>
      <c r="AE1943" s="89"/>
      <c r="AF1943" s="89"/>
      <c r="AG1943" s="89"/>
      <c r="AH1943" s="89"/>
      <c r="AI1943" s="89"/>
      <c r="AJ1943" s="89"/>
      <c r="AK1943" s="89"/>
      <c r="AL1943" s="89"/>
      <c r="AM1943" s="89"/>
      <c r="AN1943" s="89"/>
      <c r="AO1943" s="89"/>
      <c r="AP1943" s="89"/>
      <c r="AQ1943" s="89"/>
      <c r="AR1943" s="89"/>
      <c r="AS1943" s="89"/>
      <c r="AT1943" s="89"/>
      <c r="AU1943" s="89"/>
      <c r="AV1943" s="89"/>
      <c r="AW1943" s="89"/>
      <c r="AX1943" s="89"/>
      <c r="AY1943" s="89"/>
      <c r="AZ1943" s="89"/>
      <c r="BA1943" s="89"/>
      <c r="BB1943" s="89"/>
      <c r="BC1943" s="89"/>
      <c r="BD1943" s="89"/>
      <c r="BE1943" s="89"/>
      <c r="BF1943" s="89"/>
      <c r="BG1943" s="89"/>
      <c r="BH1943" s="89"/>
      <c r="BI1943" s="89"/>
      <c r="BJ1943" s="89"/>
    </row>
    <row r="1944" spans="1:62" ht="12.75" x14ac:dyDescent="0.2">
      <c r="A1944" s="89"/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  <c r="L1944" s="89"/>
      <c r="M1944" s="89"/>
      <c r="N1944" s="89"/>
      <c r="O1944" s="89"/>
      <c r="P1944" s="89"/>
      <c r="Q1944" s="89"/>
      <c r="R1944" s="89"/>
      <c r="S1944" s="89"/>
      <c r="T1944" s="89"/>
      <c r="U1944" s="89"/>
      <c r="V1944" s="89"/>
      <c r="W1944" s="89"/>
      <c r="X1944" s="89"/>
      <c r="Y1944" s="89"/>
      <c r="Z1944" s="89"/>
      <c r="AA1944" s="89"/>
      <c r="AB1944" s="89"/>
      <c r="AC1944" s="89"/>
      <c r="AD1944" s="89"/>
      <c r="AE1944" s="89"/>
      <c r="AF1944" s="89"/>
      <c r="AG1944" s="89"/>
      <c r="AH1944" s="89"/>
      <c r="AI1944" s="89"/>
      <c r="AJ1944" s="89"/>
      <c r="AK1944" s="89"/>
      <c r="AL1944" s="89"/>
      <c r="AM1944" s="89"/>
      <c r="AN1944" s="89"/>
      <c r="AO1944" s="89"/>
      <c r="AP1944" s="89"/>
      <c r="AQ1944" s="89"/>
      <c r="AR1944" s="89"/>
      <c r="AS1944" s="89"/>
      <c r="AT1944" s="89"/>
      <c r="AU1944" s="89"/>
      <c r="AV1944" s="89"/>
      <c r="AW1944" s="89"/>
      <c r="AX1944" s="89"/>
      <c r="AY1944" s="89"/>
      <c r="AZ1944" s="89"/>
      <c r="BA1944" s="89"/>
      <c r="BB1944" s="89"/>
      <c r="BC1944" s="89"/>
      <c r="BD1944" s="89"/>
      <c r="BE1944" s="89"/>
      <c r="BF1944" s="89"/>
      <c r="BG1944" s="89"/>
      <c r="BH1944" s="89"/>
      <c r="BI1944" s="89"/>
      <c r="BJ1944" s="89"/>
    </row>
    <row r="1945" spans="1:62" ht="12.75" x14ac:dyDescent="0.2">
      <c r="A1945" s="89"/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  <c r="L1945" s="89"/>
      <c r="M1945" s="89"/>
      <c r="N1945" s="89"/>
      <c r="O1945" s="89"/>
      <c r="P1945" s="89"/>
      <c r="Q1945" s="89"/>
      <c r="R1945" s="89"/>
      <c r="S1945" s="89"/>
      <c r="T1945" s="89"/>
      <c r="U1945" s="89"/>
      <c r="V1945" s="89"/>
      <c r="W1945" s="89"/>
      <c r="X1945" s="89"/>
      <c r="Y1945" s="89"/>
      <c r="Z1945" s="89"/>
      <c r="AA1945" s="89"/>
      <c r="AB1945" s="89"/>
      <c r="AC1945" s="89"/>
      <c r="AD1945" s="89"/>
      <c r="AE1945" s="89"/>
      <c r="AF1945" s="89"/>
      <c r="AG1945" s="89"/>
      <c r="AH1945" s="89"/>
      <c r="AI1945" s="89"/>
      <c r="AJ1945" s="89"/>
      <c r="AK1945" s="89"/>
      <c r="AL1945" s="89"/>
      <c r="AM1945" s="89"/>
      <c r="AN1945" s="89"/>
      <c r="AO1945" s="89"/>
      <c r="AP1945" s="89"/>
      <c r="AQ1945" s="89"/>
      <c r="AR1945" s="89"/>
      <c r="AS1945" s="89"/>
      <c r="AT1945" s="89"/>
      <c r="AU1945" s="89"/>
      <c r="AV1945" s="89"/>
      <c r="AW1945" s="89"/>
      <c r="AX1945" s="89"/>
      <c r="AY1945" s="89"/>
      <c r="AZ1945" s="89"/>
      <c r="BA1945" s="89"/>
      <c r="BB1945" s="89"/>
      <c r="BC1945" s="89"/>
      <c r="BD1945" s="89"/>
      <c r="BE1945" s="89"/>
      <c r="BF1945" s="89"/>
      <c r="BG1945" s="89"/>
      <c r="BH1945" s="89"/>
      <c r="BI1945" s="89"/>
      <c r="BJ1945" s="89"/>
    </row>
    <row r="1946" spans="1:62" ht="12.75" x14ac:dyDescent="0.2">
      <c r="A1946" s="89"/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  <c r="L1946" s="89"/>
      <c r="M1946" s="89"/>
      <c r="N1946" s="89"/>
      <c r="O1946" s="89"/>
      <c r="P1946" s="89"/>
      <c r="Q1946" s="89"/>
      <c r="R1946" s="89"/>
      <c r="S1946" s="89"/>
      <c r="T1946" s="89"/>
      <c r="U1946" s="89"/>
      <c r="V1946" s="89"/>
      <c r="W1946" s="89"/>
      <c r="X1946" s="89"/>
      <c r="Y1946" s="89"/>
      <c r="Z1946" s="89"/>
      <c r="AA1946" s="89"/>
      <c r="AB1946" s="89"/>
      <c r="AC1946" s="89"/>
      <c r="AD1946" s="89"/>
      <c r="AE1946" s="89"/>
      <c r="AF1946" s="89"/>
      <c r="AG1946" s="89"/>
      <c r="AH1946" s="89"/>
      <c r="AI1946" s="89"/>
      <c r="AJ1946" s="89"/>
      <c r="AK1946" s="89"/>
      <c r="AL1946" s="89"/>
      <c r="AM1946" s="89"/>
      <c r="AN1946" s="89"/>
      <c r="AO1946" s="89"/>
      <c r="AP1946" s="89"/>
      <c r="AQ1946" s="89"/>
      <c r="AR1946" s="89"/>
      <c r="AS1946" s="89"/>
      <c r="AT1946" s="89"/>
      <c r="AU1946" s="89"/>
      <c r="AV1946" s="89"/>
      <c r="AW1946" s="89"/>
      <c r="AX1946" s="89"/>
      <c r="AY1946" s="89"/>
      <c r="AZ1946" s="89"/>
      <c r="BA1946" s="89"/>
      <c r="BB1946" s="89"/>
      <c r="BC1946" s="89"/>
      <c r="BD1946" s="89"/>
      <c r="BE1946" s="89"/>
      <c r="BF1946" s="89"/>
      <c r="BG1946" s="89"/>
      <c r="BH1946" s="89"/>
      <c r="BI1946" s="89"/>
      <c r="BJ1946" s="89"/>
    </row>
    <row r="1947" spans="1:62" ht="12.75" x14ac:dyDescent="0.2">
      <c r="A1947" s="89"/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N1947" s="89"/>
      <c r="O1947" s="89"/>
      <c r="P1947" s="89"/>
      <c r="Q1947" s="89"/>
      <c r="R1947" s="89"/>
      <c r="S1947" s="89"/>
      <c r="T1947" s="89"/>
      <c r="U1947" s="89"/>
      <c r="V1947" s="89"/>
      <c r="W1947" s="89"/>
      <c r="X1947" s="89"/>
      <c r="Y1947" s="89"/>
      <c r="Z1947" s="89"/>
      <c r="AA1947" s="89"/>
      <c r="AB1947" s="89"/>
      <c r="AC1947" s="89"/>
      <c r="AD1947" s="89"/>
      <c r="AE1947" s="89"/>
      <c r="AF1947" s="89"/>
      <c r="AG1947" s="89"/>
      <c r="AH1947" s="89"/>
      <c r="AI1947" s="89"/>
      <c r="AJ1947" s="89"/>
      <c r="AK1947" s="89"/>
      <c r="AL1947" s="89"/>
      <c r="AM1947" s="89"/>
      <c r="AN1947" s="89"/>
      <c r="AO1947" s="89"/>
      <c r="AP1947" s="89"/>
      <c r="AQ1947" s="89"/>
      <c r="AR1947" s="89"/>
      <c r="AS1947" s="89"/>
      <c r="AT1947" s="89"/>
      <c r="AU1947" s="89"/>
      <c r="AV1947" s="89"/>
      <c r="AW1947" s="89"/>
      <c r="AX1947" s="89"/>
      <c r="AY1947" s="89"/>
      <c r="AZ1947" s="89"/>
      <c r="BA1947" s="89"/>
      <c r="BB1947" s="89"/>
      <c r="BC1947" s="89"/>
      <c r="BD1947" s="89"/>
      <c r="BE1947" s="89"/>
      <c r="BF1947" s="89"/>
      <c r="BG1947" s="89"/>
      <c r="BH1947" s="89"/>
      <c r="BI1947" s="89"/>
      <c r="BJ1947" s="89"/>
    </row>
    <row r="1948" spans="1:62" ht="12.75" x14ac:dyDescent="0.2">
      <c r="A1948" s="89"/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  <c r="L1948" s="89"/>
      <c r="M1948" s="89"/>
      <c r="N1948" s="89"/>
      <c r="O1948" s="89"/>
      <c r="P1948" s="89"/>
      <c r="Q1948" s="89"/>
      <c r="R1948" s="89"/>
      <c r="S1948" s="89"/>
      <c r="T1948" s="89"/>
      <c r="U1948" s="89"/>
      <c r="V1948" s="89"/>
      <c r="W1948" s="89"/>
      <c r="X1948" s="89"/>
      <c r="Y1948" s="89"/>
      <c r="Z1948" s="89"/>
      <c r="AA1948" s="89"/>
      <c r="AB1948" s="89"/>
      <c r="AC1948" s="89"/>
      <c r="AD1948" s="89"/>
      <c r="AE1948" s="89"/>
      <c r="AF1948" s="89"/>
      <c r="AG1948" s="89"/>
      <c r="AH1948" s="89"/>
      <c r="AI1948" s="89"/>
      <c r="AJ1948" s="89"/>
      <c r="AK1948" s="89"/>
      <c r="AL1948" s="89"/>
      <c r="AM1948" s="89"/>
      <c r="AN1948" s="89"/>
      <c r="AO1948" s="89"/>
      <c r="AP1948" s="89"/>
      <c r="AQ1948" s="89"/>
      <c r="AR1948" s="89"/>
      <c r="AS1948" s="89"/>
      <c r="AT1948" s="89"/>
      <c r="AU1948" s="89"/>
      <c r="AV1948" s="89"/>
      <c r="AW1948" s="89"/>
      <c r="AX1948" s="89"/>
      <c r="AY1948" s="89"/>
      <c r="AZ1948" s="89"/>
      <c r="BA1948" s="89"/>
      <c r="BB1948" s="89"/>
      <c r="BC1948" s="89"/>
      <c r="BD1948" s="89"/>
      <c r="BE1948" s="89"/>
      <c r="BF1948" s="89"/>
      <c r="BG1948" s="89"/>
      <c r="BH1948" s="89"/>
      <c r="BI1948" s="89"/>
      <c r="BJ1948" s="89"/>
    </row>
    <row r="1949" spans="1:62" ht="12.75" x14ac:dyDescent="0.2">
      <c r="A1949" s="89"/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  <c r="L1949" s="89"/>
      <c r="M1949" s="89"/>
      <c r="N1949" s="89"/>
      <c r="O1949" s="89"/>
      <c r="P1949" s="89"/>
      <c r="Q1949" s="89"/>
      <c r="R1949" s="89"/>
      <c r="S1949" s="89"/>
      <c r="T1949" s="89"/>
      <c r="U1949" s="89"/>
      <c r="V1949" s="89"/>
      <c r="W1949" s="89"/>
      <c r="X1949" s="89"/>
      <c r="Y1949" s="89"/>
      <c r="Z1949" s="89"/>
      <c r="AA1949" s="89"/>
      <c r="AB1949" s="89"/>
      <c r="AC1949" s="89"/>
      <c r="AD1949" s="89"/>
      <c r="AE1949" s="89"/>
      <c r="AF1949" s="89"/>
      <c r="AG1949" s="89"/>
      <c r="AH1949" s="89"/>
      <c r="AI1949" s="89"/>
      <c r="AJ1949" s="89"/>
      <c r="AK1949" s="89"/>
      <c r="AL1949" s="89"/>
      <c r="AM1949" s="89"/>
      <c r="AN1949" s="89"/>
      <c r="AO1949" s="89"/>
      <c r="AP1949" s="89"/>
      <c r="AQ1949" s="89"/>
      <c r="AR1949" s="89"/>
      <c r="AS1949" s="89"/>
      <c r="AT1949" s="89"/>
      <c r="AU1949" s="89"/>
      <c r="AV1949" s="89"/>
      <c r="AW1949" s="89"/>
      <c r="AX1949" s="89"/>
      <c r="AY1949" s="89"/>
      <c r="AZ1949" s="89"/>
      <c r="BA1949" s="89"/>
      <c r="BB1949" s="89"/>
      <c r="BC1949" s="89"/>
      <c r="BD1949" s="89"/>
      <c r="BE1949" s="89"/>
      <c r="BF1949" s="89"/>
      <c r="BG1949" s="89"/>
      <c r="BH1949" s="89"/>
      <c r="BI1949" s="89"/>
      <c r="BJ1949" s="89"/>
    </row>
    <row r="1950" spans="1:62" ht="12.75" x14ac:dyDescent="0.2">
      <c r="A1950" s="89"/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  <c r="L1950" s="89"/>
      <c r="M1950" s="89"/>
      <c r="N1950" s="89"/>
      <c r="O1950" s="89"/>
      <c r="P1950" s="89"/>
      <c r="Q1950" s="89"/>
      <c r="R1950" s="89"/>
      <c r="S1950" s="89"/>
      <c r="T1950" s="89"/>
      <c r="U1950" s="89"/>
      <c r="V1950" s="89"/>
      <c r="W1950" s="89"/>
      <c r="X1950" s="89"/>
      <c r="Y1950" s="89"/>
      <c r="Z1950" s="89"/>
      <c r="AA1950" s="89"/>
      <c r="AB1950" s="89"/>
      <c r="AC1950" s="89"/>
      <c r="AD1950" s="89"/>
      <c r="AE1950" s="89"/>
      <c r="AF1950" s="89"/>
      <c r="AG1950" s="89"/>
      <c r="AH1950" s="89"/>
      <c r="AI1950" s="89"/>
      <c r="AJ1950" s="89"/>
      <c r="AK1950" s="89"/>
      <c r="AL1950" s="89"/>
      <c r="AM1950" s="89"/>
      <c r="AN1950" s="89"/>
      <c r="AO1950" s="89"/>
      <c r="AP1950" s="89"/>
      <c r="AQ1950" s="89"/>
      <c r="AR1950" s="89"/>
      <c r="AS1950" s="89"/>
      <c r="AT1950" s="89"/>
      <c r="AU1950" s="89"/>
      <c r="AV1950" s="89"/>
      <c r="AW1950" s="89"/>
      <c r="AX1950" s="89"/>
      <c r="AY1950" s="89"/>
      <c r="AZ1950" s="89"/>
      <c r="BA1950" s="89"/>
      <c r="BB1950" s="89"/>
      <c r="BC1950" s="89"/>
      <c r="BD1950" s="89"/>
      <c r="BE1950" s="89"/>
      <c r="BF1950" s="89"/>
      <c r="BG1950" s="89"/>
      <c r="BH1950" s="89"/>
      <c r="BI1950" s="89"/>
      <c r="BJ1950" s="89"/>
    </row>
    <row r="1951" spans="1:62" ht="12.75" x14ac:dyDescent="0.2">
      <c r="A1951" s="89"/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89"/>
      <c r="P1951" s="89"/>
      <c r="Q1951" s="89"/>
      <c r="R1951" s="89"/>
      <c r="S1951" s="89"/>
      <c r="T1951" s="89"/>
      <c r="U1951" s="89"/>
      <c r="V1951" s="89"/>
      <c r="W1951" s="89"/>
      <c r="X1951" s="89"/>
      <c r="Y1951" s="89"/>
      <c r="Z1951" s="89"/>
      <c r="AA1951" s="89"/>
      <c r="AB1951" s="89"/>
      <c r="AC1951" s="89"/>
      <c r="AD1951" s="89"/>
      <c r="AE1951" s="89"/>
      <c r="AF1951" s="89"/>
      <c r="AG1951" s="89"/>
      <c r="AH1951" s="89"/>
      <c r="AI1951" s="89"/>
      <c r="AJ1951" s="89"/>
      <c r="AK1951" s="89"/>
      <c r="AL1951" s="89"/>
      <c r="AM1951" s="89"/>
      <c r="AN1951" s="89"/>
      <c r="AO1951" s="89"/>
      <c r="AP1951" s="89"/>
      <c r="AQ1951" s="89"/>
      <c r="AR1951" s="89"/>
      <c r="AS1951" s="89"/>
      <c r="AT1951" s="89"/>
      <c r="AU1951" s="89"/>
      <c r="AV1951" s="89"/>
      <c r="AW1951" s="89"/>
      <c r="AX1951" s="89"/>
      <c r="AY1951" s="89"/>
      <c r="AZ1951" s="89"/>
      <c r="BA1951" s="89"/>
      <c r="BB1951" s="89"/>
      <c r="BC1951" s="89"/>
      <c r="BD1951" s="89"/>
      <c r="BE1951" s="89"/>
      <c r="BF1951" s="89"/>
      <c r="BG1951" s="89"/>
      <c r="BH1951" s="89"/>
      <c r="BI1951" s="89"/>
      <c r="BJ1951" s="89"/>
    </row>
    <row r="1952" spans="1:62" ht="12.75" x14ac:dyDescent="0.2">
      <c r="A1952" s="89"/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89"/>
      <c r="P1952" s="89"/>
      <c r="Q1952" s="89"/>
      <c r="R1952" s="89"/>
      <c r="S1952" s="89"/>
      <c r="T1952" s="89"/>
      <c r="U1952" s="89"/>
      <c r="V1952" s="89"/>
      <c r="W1952" s="89"/>
      <c r="X1952" s="89"/>
      <c r="Y1952" s="89"/>
      <c r="Z1952" s="89"/>
      <c r="AA1952" s="89"/>
      <c r="AB1952" s="89"/>
      <c r="AC1952" s="89"/>
      <c r="AD1952" s="89"/>
      <c r="AE1952" s="89"/>
      <c r="AF1952" s="89"/>
      <c r="AG1952" s="89"/>
      <c r="AH1952" s="89"/>
      <c r="AI1952" s="89"/>
      <c r="AJ1952" s="89"/>
      <c r="AK1952" s="89"/>
      <c r="AL1952" s="89"/>
      <c r="AM1952" s="89"/>
      <c r="AN1952" s="89"/>
      <c r="AO1952" s="89"/>
      <c r="AP1952" s="89"/>
      <c r="AQ1952" s="89"/>
      <c r="AR1952" s="89"/>
      <c r="AS1952" s="89"/>
      <c r="AT1952" s="89"/>
      <c r="AU1952" s="89"/>
      <c r="AV1952" s="89"/>
      <c r="AW1952" s="89"/>
      <c r="AX1952" s="89"/>
      <c r="AY1952" s="89"/>
      <c r="AZ1952" s="89"/>
      <c r="BA1952" s="89"/>
      <c r="BB1952" s="89"/>
      <c r="BC1952" s="89"/>
      <c r="BD1952" s="89"/>
      <c r="BE1952" s="89"/>
      <c r="BF1952" s="89"/>
      <c r="BG1952" s="89"/>
      <c r="BH1952" s="89"/>
      <c r="BI1952" s="89"/>
      <c r="BJ1952" s="89"/>
    </row>
    <row r="1953" spans="1:62" ht="12.75" x14ac:dyDescent="0.2">
      <c r="A1953" s="89"/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  <c r="L1953" s="89"/>
      <c r="M1953" s="89"/>
      <c r="N1953" s="89"/>
      <c r="O1953" s="89"/>
      <c r="P1953" s="89"/>
      <c r="Q1953" s="89"/>
      <c r="R1953" s="89"/>
      <c r="S1953" s="89"/>
      <c r="T1953" s="89"/>
      <c r="U1953" s="89"/>
      <c r="V1953" s="89"/>
      <c r="W1953" s="89"/>
      <c r="X1953" s="89"/>
      <c r="Y1953" s="89"/>
      <c r="Z1953" s="89"/>
      <c r="AA1953" s="89"/>
      <c r="AB1953" s="89"/>
      <c r="AC1953" s="89"/>
      <c r="AD1953" s="89"/>
      <c r="AE1953" s="89"/>
      <c r="AF1953" s="89"/>
      <c r="AG1953" s="89"/>
      <c r="AH1953" s="89"/>
      <c r="AI1953" s="89"/>
      <c r="AJ1953" s="89"/>
      <c r="AK1953" s="89"/>
      <c r="AL1953" s="89"/>
      <c r="AM1953" s="89"/>
      <c r="AN1953" s="89"/>
      <c r="AO1953" s="89"/>
      <c r="AP1953" s="89"/>
      <c r="AQ1953" s="89"/>
      <c r="AR1953" s="89"/>
      <c r="AS1953" s="89"/>
      <c r="AT1953" s="89"/>
      <c r="AU1953" s="89"/>
      <c r="AV1953" s="89"/>
      <c r="AW1953" s="89"/>
      <c r="AX1953" s="89"/>
      <c r="AY1953" s="89"/>
      <c r="AZ1953" s="89"/>
      <c r="BA1953" s="89"/>
      <c r="BB1953" s="89"/>
      <c r="BC1953" s="89"/>
      <c r="BD1953" s="89"/>
      <c r="BE1953" s="89"/>
      <c r="BF1953" s="89"/>
      <c r="BG1953" s="89"/>
      <c r="BH1953" s="89"/>
      <c r="BI1953" s="89"/>
      <c r="BJ1953" s="89"/>
    </row>
    <row r="1954" spans="1:62" ht="12.75" x14ac:dyDescent="0.2">
      <c r="A1954" s="89"/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89"/>
      <c r="P1954" s="89"/>
      <c r="Q1954" s="89"/>
      <c r="R1954" s="89"/>
      <c r="S1954" s="89"/>
      <c r="T1954" s="89"/>
      <c r="U1954" s="89"/>
      <c r="V1954" s="89"/>
      <c r="W1954" s="89"/>
      <c r="X1954" s="89"/>
      <c r="Y1954" s="89"/>
      <c r="Z1954" s="89"/>
      <c r="AA1954" s="89"/>
      <c r="AB1954" s="89"/>
      <c r="AC1954" s="89"/>
      <c r="AD1954" s="89"/>
      <c r="AE1954" s="89"/>
      <c r="AF1954" s="89"/>
      <c r="AG1954" s="89"/>
      <c r="AH1954" s="89"/>
      <c r="AI1954" s="89"/>
      <c r="AJ1954" s="89"/>
      <c r="AK1954" s="89"/>
      <c r="AL1954" s="89"/>
      <c r="AM1954" s="89"/>
      <c r="AN1954" s="89"/>
      <c r="AO1954" s="89"/>
      <c r="AP1954" s="89"/>
      <c r="AQ1954" s="89"/>
      <c r="AR1954" s="89"/>
      <c r="AS1954" s="89"/>
      <c r="AT1954" s="89"/>
      <c r="AU1954" s="89"/>
      <c r="AV1954" s="89"/>
      <c r="AW1954" s="89"/>
      <c r="AX1954" s="89"/>
      <c r="AY1954" s="89"/>
      <c r="AZ1954" s="89"/>
      <c r="BA1954" s="89"/>
      <c r="BB1954" s="89"/>
      <c r="BC1954" s="89"/>
      <c r="BD1954" s="89"/>
      <c r="BE1954" s="89"/>
      <c r="BF1954" s="89"/>
      <c r="BG1954" s="89"/>
      <c r="BH1954" s="89"/>
      <c r="BI1954" s="89"/>
      <c r="BJ1954" s="89"/>
    </row>
    <row r="1955" spans="1:62" ht="12.75" x14ac:dyDescent="0.2">
      <c r="A1955" s="89"/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89"/>
      <c r="P1955" s="89"/>
      <c r="Q1955" s="89"/>
      <c r="R1955" s="89"/>
      <c r="S1955" s="89"/>
      <c r="T1955" s="89"/>
      <c r="U1955" s="89"/>
      <c r="V1955" s="89"/>
      <c r="W1955" s="89"/>
      <c r="X1955" s="89"/>
      <c r="Y1955" s="89"/>
      <c r="Z1955" s="89"/>
      <c r="AA1955" s="89"/>
      <c r="AB1955" s="89"/>
      <c r="AC1955" s="89"/>
      <c r="AD1955" s="89"/>
      <c r="AE1955" s="89"/>
      <c r="AF1955" s="89"/>
      <c r="AG1955" s="89"/>
      <c r="AH1955" s="89"/>
      <c r="AI1955" s="89"/>
      <c r="AJ1955" s="89"/>
      <c r="AK1955" s="89"/>
      <c r="AL1955" s="89"/>
      <c r="AM1955" s="89"/>
      <c r="AN1955" s="89"/>
      <c r="AO1955" s="89"/>
      <c r="AP1955" s="89"/>
      <c r="AQ1955" s="89"/>
      <c r="AR1955" s="89"/>
      <c r="AS1955" s="89"/>
      <c r="AT1955" s="89"/>
      <c r="AU1955" s="89"/>
      <c r="AV1955" s="89"/>
      <c r="AW1955" s="89"/>
      <c r="AX1955" s="89"/>
      <c r="AY1955" s="89"/>
      <c r="AZ1955" s="89"/>
      <c r="BA1955" s="89"/>
      <c r="BB1955" s="89"/>
      <c r="BC1955" s="89"/>
      <c r="BD1955" s="89"/>
      <c r="BE1955" s="89"/>
      <c r="BF1955" s="89"/>
      <c r="BG1955" s="89"/>
      <c r="BH1955" s="89"/>
      <c r="BI1955" s="89"/>
      <c r="BJ1955" s="89"/>
    </row>
    <row r="1956" spans="1:62" ht="12.75" x14ac:dyDescent="0.2">
      <c r="A1956" s="89"/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89"/>
      <c r="P1956" s="89"/>
      <c r="Q1956" s="89"/>
      <c r="R1956" s="89"/>
      <c r="S1956" s="89"/>
      <c r="T1956" s="89"/>
      <c r="U1956" s="89"/>
      <c r="V1956" s="89"/>
      <c r="W1956" s="89"/>
      <c r="X1956" s="89"/>
      <c r="Y1956" s="89"/>
      <c r="Z1956" s="89"/>
      <c r="AA1956" s="89"/>
      <c r="AB1956" s="89"/>
      <c r="AC1956" s="89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89"/>
      <c r="AN1956" s="89"/>
      <c r="AO1956" s="89"/>
      <c r="AP1956" s="89"/>
      <c r="AQ1956" s="89"/>
      <c r="AR1956" s="89"/>
      <c r="AS1956" s="89"/>
      <c r="AT1956" s="89"/>
      <c r="AU1956" s="89"/>
      <c r="AV1956" s="89"/>
      <c r="AW1956" s="89"/>
      <c r="AX1956" s="89"/>
      <c r="AY1956" s="89"/>
      <c r="AZ1956" s="89"/>
      <c r="BA1956" s="89"/>
      <c r="BB1956" s="89"/>
      <c r="BC1956" s="89"/>
      <c r="BD1956" s="89"/>
      <c r="BE1956" s="89"/>
      <c r="BF1956" s="89"/>
      <c r="BG1956" s="89"/>
      <c r="BH1956" s="89"/>
      <c r="BI1956" s="89"/>
      <c r="BJ1956" s="89"/>
    </row>
    <row r="1957" spans="1:62" ht="12.75" x14ac:dyDescent="0.2">
      <c r="A1957" s="89"/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89"/>
      <c r="P1957" s="89"/>
      <c r="Q1957" s="89"/>
      <c r="R1957" s="89"/>
      <c r="S1957" s="89"/>
      <c r="T1957" s="89"/>
      <c r="U1957" s="89"/>
      <c r="V1957" s="89"/>
      <c r="W1957" s="89"/>
      <c r="X1957" s="89"/>
      <c r="Y1957" s="89"/>
      <c r="Z1957" s="89"/>
      <c r="AA1957" s="89"/>
      <c r="AB1957" s="89"/>
      <c r="AC1957" s="89"/>
      <c r="AD1957" s="89"/>
      <c r="AE1957" s="89"/>
      <c r="AF1957" s="89"/>
      <c r="AG1957" s="89"/>
      <c r="AH1957" s="89"/>
      <c r="AI1957" s="89"/>
      <c r="AJ1957" s="89"/>
      <c r="AK1957" s="89"/>
      <c r="AL1957" s="89"/>
      <c r="AM1957" s="89"/>
      <c r="AN1957" s="89"/>
      <c r="AO1957" s="89"/>
      <c r="AP1957" s="89"/>
      <c r="AQ1957" s="89"/>
      <c r="AR1957" s="89"/>
      <c r="AS1957" s="89"/>
      <c r="AT1957" s="89"/>
      <c r="AU1957" s="89"/>
      <c r="AV1957" s="89"/>
      <c r="AW1957" s="89"/>
      <c r="AX1957" s="89"/>
      <c r="AY1957" s="89"/>
      <c r="AZ1957" s="89"/>
      <c r="BA1957" s="89"/>
      <c r="BB1957" s="89"/>
      <c r="BC1957" s="89"/>
      <c r="BD1957" s="89"/>
      <c r="BE1957" s="89"/>
      <c r="BF1957" s="89"/>
      <c r="BG1957" s="89"/>
      <c r="BH1957" s="89"/>
      <c r="BI1957" s="89"/>
      <c r="BJ1957" s="89"/>
    </row>
    <row r="1958" spans="1:62" ht="12.75" x14ac:dyDescent="0.2">
      <c r="A1958" s="89"/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  <c r="L1958" s="89"/>
      <c r="M1958" s="89"/>
      <c r="N1958" s="89"/>
      <c r="O1958" s="89"/>
      <c r="P1958" s="89"/>
      <c r="Q1958" s="89"/>
      <c r="R1958" s="89"/>
      <c r="S1958" s="89"/>
      <c r="T1958" s="89"/>
      <c r="U1958" s="89"/>
      <c r="V1958" s="89"/>
      <c r="W1958" s="89"/>
      <c r="X1958" s="89"/>
      <c r="Y1958" s="89"/>
      <c r="Z1958" s="89"/>
      <c r="AA1958" s="89"/>
      <c r="AB1958" s="89"/>
      <c r="AC1958" s="89"/>
      <c r="AD1958" s="89"/>
      <c r="AE1958" s="89"/>
      <c r="AF1958" s="89"/>
      <c r="AG1958" s="89"/>
      <c r="AH1958" s="89"/>
      <c r="AI1958" s="89"/>
      <c r="AJ1958" s="89"/>
      <c r="AK1958" s="89"/>
      <c r="AL1958" s="89"/>
      <c r="AM1958" s="89"/>
      <c r="AN1958" s="89"/>
      <c r="AO1958" s="89"/>
      <c r="AP1958" s="89"/>
      <c r="AQ1958" s="89"/>
      <c r="AR1958" s="89"/>
      <c r="AS1958" s="89"/>
      <c r="AT1958" s="89"/>
      <c r="AU1958" s="89"/>
      <c r="AV1958" s="89"/>
      <c r="AW1958" s="89"/>
      <c r="AX1958" s="89"/>
      <c r="AY1958" s="89"/>
      <c r="AZ1958" s="89"/>
      <c r="BA1958" s="89"/>
      <c r="BB1958" s="89"/>
      <c r="BC1958" s="89"/>
      <c r="BD1958" s="89"/>
      <c r="BE1958" s="89"/>
      <c r="BF1958" s="89"/>
      <c r="BG1958" s="89"/>
      <c r="BH1958" s="89"/>
      <c r="BI1958" s="89"/>
      <c r="BJ1958" s="89"/>
    </row>
    <row r="1959" spans="1:62" ht="12.75" x14ac:dyDescent="0.2">
      <c r="A1959" s="89"/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  <c r="L1959" s="89"/>
      <c r="M1959" s="89"/>
      <c r="N1959" s="89"/>
      <c r="O1959" s="89"/>
      <c r="P1959" s="89"/>
      <c r="Q1959" s="89"/>
      <c r="R1959" s="89"/>
      <c r="S1959" s="89"/>
      <c r="T1959" s="89"/>
      <c r="U1959" s="89"/>
      <c r="V1959" s="89"/>
      <c r="W1959" s="89"/>
      <c r="X1959" s="89"/>
      <c r="Y1959" s="89"/>
      <c r="Z1959" s="89"/>
      <c r="AA1959" s="89"/>
      <c r="AB1959" s="89"/>
      <c r="AC1959" s="89"/>
      <c r="AD1959" s="89"/>
      <c r="AE1959" s="89"/>
      <c r="AF1959" s="89"/>
      <c r="AG1959" s="89"/>
      <c r="AH1959" s="89"/>
      <c r="AI1959" s="89"/>
      <c r="AJ1959" s="89"/>
      <c r="AK1959" s="89"/>
      <c r="AL1959" s="89"/>
      <c r="AM1959" s="89"/>
      <c r="AN1959" s="89"/>
      <c r="AO1959" s="89"/>
      <c r="AP1959" s="89"/>
      <c r="AQ1959" s="89"/>
      <c r="AR1959" s="89"/>
      <c r="AS1959" s="89"/>
      <c r="AT1959" s="89"/>
      <c r="AU1959" s="89"/>
      <c r="AV1959" s="89"/>
      <c r="AW1959" s="89"/>
      <c r="AX1959" s="89"/>
      <c r="AY1959" s="89"/>
      <c r="AZ1959" s="89"/>
      <c r="BA1959" s="89"/>
      <c r="BB1959" s="89"/>
      <c r="BC1959" s="89"/>
      <c r="BD1959" s="89"/>
      <c r="BE1959" s="89"/>
      <c r="BF1959" s="89"/>
      <c r="BG1959" s="89"/>
      <c r="BH1959" s="89"/>
      <c r="BI1959" s="89"/>
      <c r="BJ1959" s="89"/>
    </row>
    <row r="1960" spans="1:62" ht="12.75" x14ac:dyDescent="0.2">
      <c r="A1960" s="89"/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  <c r="T1960" s="89"/>
      <c r="U1960" s="89"/>
      <c r="V1960" s="89"/>
      <c r="W1960" s="89"/>
      <c r="X1960" s="89"/>
      <c r="Y1960" s="89"/>
      <c r="Z1960" s="89"/>
      <c r="AA1960" s="89"/>
      <c r="AB1960" s="89"/>
      <c r="AC1960" s="89"/>
      <c r="AD1960" s="89"/>
      <c r="AE1960" s="89"/>
      <c r="AF1960" s="89"/>
      <c r="AG1960" s="89"/>
      <c r="AH1960" s="89"/>
      <c r="AI1960" s="89"/>
      <c r="AJ1960" s="89"/>
      <c r="AK1960" s="89"/>
      <c r="AL1960" s="89"/>
      <c r="AM1960" s="89"/>
      <c r="AN1960" s="89"/>
      <c r="AO1960" s="89"/>
      <c r="AP1960" s="89"/>
      <c r="AQ1960" s="89"/>
      <c r="AR1960" s="89"/>
      <c r="AS1960" s="89"/>
      <c r="AT1960" s="89"/>
      <c r="AU1960" s="89"/>
      <c r="AV1960" s="89"/>
      <c r="AW1960" s="89"/>
      <c r="AX1960" s="89"/>
      <c r="AY1960" s="89"/>
      <c r="AZ1960" s="89"/>
      <c r="BA1960" s="89"/>
      <c r="BB1960" s="89"/>
      <c r="BC1960" s="89"/>
      <c r="BD1960" s="89"/>
      <c r="BE1960" s="89"/>
      <c r="BF1960" s="89"/>
      <c r="BG1960" s="89"/>
      <c r="BH1960" s="89"/>
      <c r="BI1960" s="89"/>
      <c r="BJ1960" s="89"/>
    </row>
    <row r="1961" spans="1:62" ht="12.75" x14ac:dyDescent="0.2">
      <c r="A1961" s="89"/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89"/>
      <c r="P1961" s="89"/>
      <c r="Q1961" s="89"/>
      <c r="R1961" s="89"/>
      <c r="S1961" s="89"/>
      <c r="T1961" s="89"/>
      <c r="U1961" s="89"/>
      <c r="V1961" s="89"/>
      <c r="W1961" s="89"/>
      <c r="X1961" s="89"/>
      <c r="Y1961" s="89"/>
      <c r="Z1961" s="89"/>
      <c r="AA1961" s="89"/>
      <c r="AB1961" s="89"/>
      <c r="AC1961" s="89"/>
      <c r="AD1961" s="89"/>
      <c r="AE1961" s="89"/>
      <c r="AF1961" s="89"/>
      <c r="AG1961" s="89"/>
      <c r="AH1961" s="89"/>
      <c r="AI1961" s="89"/>
      <c r="AJ1961" s="89"/>
      <c r="AK1961" s="89"/>
      <c r="AL1961" s="89"/>
      <c r="AM1961" s="89"/>
      <c r="AN1961" s="89"/>
      <c r="AO1961" s="89"/>
      <c r="AP1961" s="89"/>
      <c r="AQ1961" s="89"/>
      <c r="AR1961" s="89"/>
      <c r="AS1961" s="89"/>
      <c r="AT1961" s="89"/>
      <c r="AU1961" s="89"/>
      <c r="AV1961" s="89"/>
      <c r="AW1961" s="89"/>
      <c r="AX1961" s="89"/>
      <c r="AY1961" s="89"/>
      <c r="AZ1961" s="89"/>
      <c r="BA1961" s="89"/>
      <c r="BB1961" s="89"/>
      <c r="BC1961" s="89"/>
      <c r="BD1961" s="89"/>
      <c r="BE1961" s="89"/>
      <c r="BF1961" s="89"/>
      <c r="BG1961" s="89"/>
      <c r="BH1961" s="89"/>
      <c r="BI1961" s="89"/>
      <c r="BJ1961" s="89"/>
    </row>
    <row r="1962" spans="1:62" ht="12.75" x14ac:dyDescent="0.2">
      <c r="A1962" s="89"/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89"/>
      <c r="P1962" s="89"/>
      <c r="Q1962" s="89"/>
      <c r="R1962" s="89"/>
      <c r="S1962" s="89"/>
      <c r="T1962" s="89"/>
      <c r="U1962" s="89"/>
      <c r="V1962" s="89"/>
      <c r="W1962" s="89"/>
      <c r="X1962" s="89"/>
      <c r="Y1962" s="89"/>
      <c r="Z1962" s="89"/>
      <c r="AA1962" s="89"/>
      <c r="AB1962" s="89"/>
      <c r="AC1962" s="89"/>
      <c r="AD1962" s="89"/>
      <c r="AE1962" s="89"/>
      <c r="AF1962" s="89"/>
      <c r="AG1962" s="89"/>
      <c r="AH1962" s="89"/>
      <c r="AI1962" s="89"/>
      <c r="AJ1962" s="89"/>
      <c r="AK1962" s="89"/>
      <c r="AL1962" s="89"/>
      <c r="AM1962" s="89"/>
      <c r="AN1962" s="89"/>
      <c r="AO1962" s="89"/>
      <c r="AP1962" s="89"/>
      <c r="AQ1962" s="89"/>
      <c r="AR1962" s="89"/>
      <c r="AS1962" s="89"/>
      <c r="AT1962" s="89"/>
      <c r="AU1962" s="89"/>
      <c r="AV1962" s="89"/>
      <c r="AW1962" s="89"/>
      <c r="AX1962" s="89"/>
      <c r="AY1962" s="89"/>
      <c r="AZ1962" s="89"/>
      <c r="BA1962" s="89"/>
      <c r="BB1962" s="89"/>
      <c r="BC1962" s="89"/>
      <c r="BD1962" s="89"/>
      <c r="BE1962" s="89"/>
      <c r="BF1962" s="89"/>
      <c r="BG1962" s="89"/>
      <c r="BH1962" s="89"/>
      <c r="BI1962" s="89"/>
      <c r="BJ1962" s="89"/>
    </row>
    <row r="1963" spans="1:62" ht="12.75" x14ac:dyDescent="0.2">
      <c r="A1963" s="89"/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89"/>
      <c r="P1963" s="89"/>
      <c r="Q1963" s="89"/>
      <c r="R1963" s="89"/>
      <c r="S1963" s="89"/>
      <c r="T1963" s="89"/>
      <c r="U1963" s="89"/>
      <c r="V1963" s="89"/>
      <c r="W1963" s="89"/>
      <c r="X1963" s="89"/>
      <c r="Y1963" s="89"/>
      <c r="Z1963" s="89"/>
      <c r="AA1963" s="89"/>
      <c r="AB1963" s="89"/>
      <c r="AC1963" s="89"/>
      <c r="AD1963" s="89"/>
      <c r="AE1963" s="89"/>
      <c r="AF1963" s="89"/>
      <c r="AG1963" s="89"/>
      <c r="AH1963" s="89"/>
      <c r="AI1963" s="89"/>
      <c r="AJ1963" s="89"/>
      <c r="AK1963" s="89"/>
      <c r="AL1963" s="89"/>
      <c r="AM1963" s="89"/>
      <c r="AN1963" s="89"/>
      <c r="AO1963" s="89"/>
      <c r="AP1963" s="89"/>
      <c r="AQ1963" s="89"/>
      <c r="AR1963" s="89"/>
      <c r="AS1963" s="89"/>
      <c r="AT1963" s="89"/>
      <c r="AU1963" s="89"/>
      <c r="AV1963" s="89"/>
      <c r="AW1963" s="89"/>
      <c r="AX1963" s="89"/>
      <c r="AY1963" s="89"/>
      <c r="AZ1963" s="89"/>
      <c r="BA1963" s="89"/>
      <c r="BB1963" s="89"/>
      <c r="BC1963" s="89"/>
      <c r="BD1963" s="89"/>
      <c r="BE1963" s="89"/>
      <c r="BF1963" s="89"/>
      <c r="BG1963" s="89"/>
      <c r="BH1963" s="89"/>
      <c r="BI1963" s="89"/>
      <c r="BJ1963" s="89"/>
    </row>
    <row r="1964" spans="1:62" ht="12.75" x14ac:dyDescent="0.2">
      <c r="A1964" s="89"/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89"/>
      <c r="P1964" s="89"/>
      <c r="Q1964" s="89"/>
      <c r="R1964" s="89"/>
      <c r="S1964" s="89"/>
      <c r="T1964" s="89"/>
      <c r="U1964" s="89"/>
      <c r="V1964" s="89"/>
      <c r="W1964" s="89"/>
      <c r="X1964" s="89"/>
      <c r="Y1964" s="89"/>
      <c r="Z1964" s="89"/>
      <c r="AA1964" s="89"/>
      <c r="AB1964" s="89"/>
      <c r="AC1964" s="89"/>
      <c r="AD1964" s="89"/>
      <c r="AE1964" s="89"/>
      <c r="AF1964" s="89"/>
      <c r="AG1964" s="89"/>
      <c r="AH1964" s="89"/>
      <c r="AI1964" s="89"/>
      <c r="AJ1964" s="89"/>
      <c r="AK1964" s="89"/>
      <c r="AL1964" s="89"/>
      <c r="AM1964" s="89"/>
      <c r="AN1964" s="89"/>
      <c r="AO1964" s="89"/>
      <c r="AP1964" s="89"/>
      <c r="AQ1964" s="89"/>
      <c r="AR1964" s="89"/>
      <c r="AS1964" s="89"/>
      <c r="AT1964" s="89"/>
      <c r="AU1964" s="89"/>
      <c r="AV1964" s="89"/>
      <c r="AW1964" s="89"/>
      <c r="AX1964" s="89"/>
      <c r="AY1964" s="89"/>
      <c r="AZ1964" s="89"/>
      <c r="BA1964" s="89"/>
      <c r="BB1964" s="89"/>
      <c r="BC1964" s="89"/>
      <c r="BD1964" s="89"/>
      <c r="BE1964" s="89"/>
      <c r="BF1964" s="89"/>
      <c r="BG1964" s="89"/>
      <c r="BH1964" s="89"/>
      <c r="BI1964" s="89"/>
      <c r="BJ1964" s="89"/>
    </row>
    <row r="1965" spans="1:62" ht="12.75" x14ac:dyDescent="0.2">
      <c r="A1965" s="89"/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89"/>
      <c r="P1965" s="89"/>
      <c r="Q1965" s="89"/>
      <c r="R1965" s="89"/>
      <c r="S1965" s="89"/>
      <c r="T1965" s="89"/>
      <c r="U1965" s="89"/>
      <c r="V1965" s="89"/>
      <c r="W1965" s="89"/>
      <c r="X1965" s="89"/>
      <c r="Y1965" s="89"/>
      <c r="Z1965" s="89"/>
      <c r="AA1965" s="89"/>
      <c r="AB1965" s="89"/>
      <c r="AC1965" s="89"/>
      <c r="AD1965" s="89"/>
      <c r="AE1965" s="89"/>
      <c r="AF1965" s="89"/>
      <c r="AG1965" s="89"/>
      <c r="AH1965" s="89"/>
      <c r="AI1965" s="89"/>
      <c r="AJ1965" s="89"/>
      <c r="AK1965" s="89"/>
      <c r="AL1965" s="89"/>
      <c r="AM1965" s="89"/>
      <c r="AN1965" s="89"/>
      <c r="AO1965" s="89"/>
      <c r="AP1965" s="89"/>
      <c r="AQ1965" s="89"/>
      <c r="AR1965" s="89"/>
      <c r="AS1965" s="89"/>
      <c r="AT1965" s="89"/>
      <c r="AU1965" s="89"/>
      <c r="AV1965" s="89"/>
      <c r="AW1965" s="89"/>
      <c r="AX1965" s="89"/>
      <c r="AY1965" s="89"/>
      <c r="AZ1965" s="89"/>
      <c r="BA1965" s="89"/>
      <c r="BB1965" s="89"/>
      <c r="BC1965" s="89"/>
      <c r="BD1965" s="89"/>
      <c r="BE1965" s="89"/>
      <c r="BF1965" s="89"/>
      <c r="BG1965" s="89"/>
      <c r="BH1965" s="89"/>
      <c r="BI1965" s="89"/>
      <c r="BJ1965" s="89"/>
    </row>
    <row r="1966" spans="1:62" ht="12.75" x14ac:dyDescent="0.2">
      <c r="A1966" s="89"/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89"/>
      <c r="P1966" s="89"/>
      <c r="Q1966" s="89"/>
      <c r="R1966" s="89"/>
      <c r="S1966" s="89"/>
      <c r="T1966" s="89"/>
      <c r="U1966" s="89"/>
      <c r="V1966" s="89"/>
      <c r="W1966" s="89"/>
      <c r="X1966" s="89"/>
      <c r="Y1966" s="89"/>
      <c r="Z1966" s="89"/>
      <c r="AA1966" s="89"/>
      <c r="AB1966" s="89"/>
      <c r="AC1966" s="89"/>
      <c r="AD1966" s="89"/>
      <c r="AE1966" s="89"/>
      <c r="AF1966" s="89"/>
      <c r="AG1966" s="89"/>
      <c r="AH1966" s="89"/>
      <c r="AI1966" s="89"/>
      <c r="AJ1966" s="89"/>
      <c r="AK1966" s="89"/>
      <c r="AL1966" s="89"/>
      <c r="AM1966" s="89"/>
      <c r="AN1966" s="89"/>
      <c r="AO1966" s="89"/>
      <c r="AP1966" s="89"/>
      <c r="AQ1966" s="89"/>
      <c r="AR1966" s="89"/>
      <c r="AS1966" s="89"/>
      <c r="AT1966" s="89"/>
      <c r="AU1966" s="89"/>
      <c r="AV1966" s="89"/>
      <c r="AW1966" s="89"/>
      <c r="AX1966" s="89"/>
      <c r="AY1966" s="89"/>
      <c r="AZ1966" s="89"/>
      <c r="BA1966" s="89"/>
      <c r="BB1966" s="89"/>
      <c r="BC1966" s="89"/>
      <c r="BD1966" s="89"/>
      <c r="BE1966" s="89"/>
      <c r="BF1966" s="89"/>
      <c r="BG1966" s="89"/>
      <c r="BH1966" s="89"/>
      <c r="BI1966" s="89"/>
      <c r="BJ1966" s="89"/>
    </row>
    <row r="1967" spans="1:62" ht="12.75" x14ac:dyDescent="0.2">
      <c r="A1967" s="89"/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  <c r="L1967" s="89"/>
      <c r="M1967" s="89"/>
      <c r="N1967" s="89"/>
      <c r="O1967" s="89"/>
      <c r="P1967" s="89"/>
      <c r="Q1967" s="89"/>
      <c r="R1967" s="89"/>
      <c r="S1967" s="89"/>
      <c r="T1967" s="89"/>
      <c r="U1967" s="89"/>
      <c r="V1967" s="89"/>
      <c r="W1967" s="89"/>
      <c r="X1967" s="89"/>
      <c r="Y1967" s="89"/>
      <c r="Z1967" s="89"/>
      <c r="AA1967" s="89"/>
      <c r="AB1967" s="89"/>
      <c r="AC1967" s="89"/>
      <c r="AD1967" s="89"/>
      <c r="AE1967" s="89"/>
      <c r="AF1967" s="89"/>
      <c r="AG1967" s="89"/>
      <c r="AH1967" s="89"/>
      <c r="AI1967" s="89"/>
      <c r="AJ1967" s="89"/>
      <c r="AK1967" s="89"/>
      <c r="AL1967" s="89"/>
      <c r="AM1967" s="89"/>
      <c r="AN1967" s="89"/>
      <c r="AO1967" s="89"/>
      <c r="AP1967" s="89"/>
      <c r="AQ1967" s="89"/>
      <c r="AR1967" s="89"/>
      <c r="AS1967" s="89"/>
      <c r="AT1967" s="89"/>
      <c r="AU1967" s="89"/>
      <c r="AV1967" s="89"/>
      <c r="AW1967" s="89"/>
      <c r="AX1967" s="89"/>
      <c r="AY1967" s="89"/>
      <c r="AZ1967" s="89"/>
      <c r="BA1967" s="89"/>
      <c r="BB1967" s="89"/>
      <c r="BC1967" s="89"/>
      <c r="BD1967" s="89"/>
      <c r="BE1967" s="89"/>
      <c r="BF1967" s="89"/>
      <c r="BG1967" s="89"/>
      <c r="BH1967" s="89"/>
      <c r="BI1967" s="89"/>
      <c r="BJ1967" s="89"/>
    </row>
    <row r="1968" spans="1:62" ht="12.75" x14ac:dyDescent="0.2">
      <c r="A1968" s="89"/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  <c r="L1968" s="89"/>
      <c r="M1968" s="89"/>
      <c r="N1968" s="89"/>
      <c r="O1968" s="89"/>
      <c r="P1968" s="89"/>
      <c r="Q1968" s="89"/>
      <c r="R1968" s="89"/>
      <c r="S1968" s="89"/>
      <c r="T1968" s="89"/>
      <c r="U1968" s="89"/>
      <c r="V1968" s="89"/>
      <c r="W1968" s="89"/>
      <c r="X1968" s="89"/>
      <c r="Y1968" s="89"/>
      <c r="Z1968" s="89"/>
      <c r="AA1968" s="89"/>
      <c r="AB1968" s="89"/>
      <c r="AC1968" s="89"/>
      <c r="AD1968" s="89"/>
      <c r="AE1968" s="89"/>
      <c r="AF1968" s="89"/>
      <c r="AG1968" s="89"/>
      <c r="AH1968" s="89"/>
      <c r="AI1968" s="89"/>
      <c r="AJ1968" s="89"/>
      <c r="AK1968" s="89"/>
      <c r="AL1968" s="89"/>
      <c r="AM1968" s="89"/>
      <c r="AN1968" s="89"/>
      <c r="AO1968" s="89"/>
      <c r="AP1968" s="89"/>
      <c r="AQ1968" s="89"/>
      <c r="AR1968" s="89"/>
      <c r="AS1968" s="89"/>
      <c r="AT1968" s="89"/>
      <c r="AU1968" s="89"/>
      <c r="AV1968" s="89"/>
      <c r="AW1968" s="89"/>
      <c r="AX1968" s="89"/>
      <c r="AY1968" s="89"/>
      <c r="AZ1968" s="89"/>
      <c r="BA1968" s="89"/>
      <c r="BB1968" s="89"/>
      <c r="BC1968" s="89"/>
      <c r="BD1968" s="89"/>
      <c r="BE1968" s="89"/>
      <c r="BF1968" s="89"/>
      <c r="BG1968" s="89"/>
      <c r="BH1968" s="89"/>
      <c r="BI1968" s="89"/>
      <c r="BJ1968" s="89"/>
    </row>
    <row r="1969" spans="1:62" ht="12.75" x14ac:dyDescent="0.2">
      <c r="A1969" s="89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89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89"/>
      <c r="AN1969" s="89"/>
      <c r="AO1969" s="89"/>
      <c r="AP1969" s="89"/>
      <c r="AQ1969" s="89"/>
      <c r="AR1969" s="89"/>
      <c r="AS1969" s="89"/>
      <c r="AT1969" s="89"/>
      <c r="AU1969" s="89"/>
      <c r="AV1969" s="89"/>
      <c r="AW1969" s="89"/>
      <c r="AX1969" s="89"/>
      <c r="AY1969" s="89"/>
      <c r="AZ1969" s="89"/>
      <c r="BA1969" s="89"/>
      <c r="BB1969" s="89"/>
      <c r="BC1969" s="89"/>
      <c r="BD1969" s="89"/>
      <c r="BE1969" s="89"/>
      <c r="BF1969" s="89"/>
      <c r="BG1969" s="89"/>
      <c r="BH1969" s="89"/>
      <c r="BI1969" s="89"/>
      <c r="BJ1969" s="89"/>
    </row>
    <row r="1970" spans="1:62" ht="12.75" x14ac:dyDescent="0.2">
      <c r="A1970" s="89"/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89"/>
      <c r="O1970" s="89"/>
      <c r="P1970" s="89"/>
      <c r="Q1970" s="89"/>
      <c r="R1970" s="89"/>
      <c r="S1970" s="89"/>
      <c r="T1970" s="89"/>
      <c r="U1970" s="89"/>
      <c r="V1970" s="89"/>
      <c r="W1970" s="89"/>
      <c r="X1970" s="89"/>
      <c r="Y1970" s="89"/>
      <c r="Z1970" s="89"/>
      <c r="AA1970" s="89"/>
      <c r="AB1970" s="89"/>
      <c r="AC1970" s="89"/>
      <c r="AD1970" s="89"/>
      <c r="AE1970" s="89"/>
      <c r="AF1970" s="89"/>
      <c r="AG1970" s="89"/>
      <c r="AH1970" s="89"/>
      <c r="AI1970" s="89"/>
      <c r="AJ1970" s="89"/>
      <c r="AK1970" s="89"/>
      <c r="AL1970" s="89"/>
      <c r="AM1970" s="89"/>
      <c r="AN1970" s="89"/>
      <c r="AO1970" s="89"/>
      <c r="AP1970" s="89"/>
      <c r="AQ1970" s="89"/>
      <c r="AR1970" s="89"/>
      <c r="AS1970" s="89"/>
      <c r="AT1970" s="89"/>
      <c r="AU1970" s="89"/>
      <c r="AV1970" s="89"/>
      <c r="AW1970" s="89"/>
      <c r="AX1970" s="89"/>
      <c r="AY1970" s="89"/>
      <c r="AZ1970" s="89"/>
      <c r="BA1970" s="89"/>
      <c r="BB1970" s="89"/>
      <c r="BC1970" s="89"/>
      <c r="BD1970" s="89"/>
      <c r="BE1970" s="89"/>
      <c r="BF1970" s="89"/>
      <c r="BG1970" s="89"/>
      <c r="BH1970" s="89"/>
      <c r="BI1970" s="89"/>
      <c r="BJ1970" s="89"/>
    </row>
    <row r="1971" spans="1:62" ht="12.75" x14ac:dyDescent="0.2">
      <c r="A1971" s="89"/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  <c r="L1971" s="89"/>
      <c r="M1971" s="89"/>
      <c r="N1971" s="89"/>
      <c r="O1971" s="89"/>
      <c r="P1971" s="89"/>
      <c r="Q1971" s="89"/>
      <c r="R1971" s="89"/>
      <c r="S1971" s="89"/>
      <c r="T1971" s="89"/>
      <c r="U1971" s="89"/>
      <c r="V1971" s="89"/>
      <c r="W1971" s="89"/>
      <c r="X1971" s="89"/>
      <c r="Y1971" s="89"/>
      <c r="Z1971" s="89"/>
      <c r="AA1971" s="89"/>
      <c r="AB1971" s="89"/>
      <c r="AC1971" s="89"/>
      <c r="AD1971" s="89"/>
      <c r="AE1971" s="89"/>
      <c r="AF1971" s="89"/>
      <c r="AG1971" s="89"/>
      <c r="AH1971" s="89"/>
      <c r="AI1971" s="89"/>
      <c r="AJ1971" s="89"/>
      <c r="AK1971" s="89"/>
      <c r="AL1971" s="89"/>
      <c r="AM1971" s="89"/>
      <c r="AN1971" s="89"/>
      <c r="AO1971" s="89"/>
      <c r="AP1971" s="89"/>
      <c r="AQ1971" s="89"/>
      <c r="AR1971" s="89"/>
      <c r="AS1971" s="89"/>
      <c r="AT1971" s="89"/>
      <c r="AU1971" s="89"/>
      <c r="AV1971" s="89"/>
      <c r="AW1971" s="89"/>
      <c r="AX1971" s="89"/>
      <c r="AY1971" s="89"/>
      <c r="AZ1971" s="89"/>
      <c r="BA1971" s="89"/>
      <c r="BB1971" s="89"/>
      <c r="BC1971" s="89"/>
      <c r="BD1971" s="89"/>
      <c r="BE1971" s="89"/>
      <c r="BF1971" s="89"/>
      <c r="BG1971" s="89"/>
      <c r="BH1971" s="89"/>
      <c r="BI1971" s="89"/>
      <c r="BJ1971" s="89"/>
    </row>
    <row r="1972" spans="1:62" ht="12.75" x14ac:dyDescent="0.2">
      <c r="A1972" s="89"/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  <c r="L1972" s="89"/>
      <c r="M1972" s="89"/>
      <c r="N1972" s="89"/>
      <c r="O1972" s="89"/>
      <c r="P1972" s="89"/>
      <c r="Q1972" s="89"/>
      <c r="R1972" s="89"/>
      <c r="S1972" s="89"/>
      <c r="T1972" s="89"/>
      <c r="U1972" s="89"/>
      <c r="V1972" s="89"/>
      <c r="W1972" s="89"/>
      <c r="X1972" s="89"/>
      <c r="Y1972" s="89"/>
      <c r="Z1972" s="89"/>
      <c r="AA1972" s="89"/>
      <c r="AB1972" s="89"/>
      <c r="AC1972" s="89"/>
      <c r="AD1972" s="89"/>
      <c r="AE1972" s="89"/>
      <c r="AF1972" s="89"/>
      <c r="AG1972" s="89"/>
      <c r="AH1972" s="89"/>
      <c r="AI1972" s="89"/>
      <c r="AJ1972" s="89"/>
      <c r="AK1972" s="89"/>
      <c r="AL1972" s="89"/>
      <c r="AM1972" s="89"/>
      <c r="AN1972" s="89"/>
      <c r="AO1972" s="89"/>
      <c r="AP1972" s="89"/>
      <c r="AQ1972" s="89"/>
      <c r="AR1972" s="89"/>
      <c r="AS1972" s="89"/>
      <c r="AT1972" s="89"/>
      <c r="AU1972" s="89"/>
      <c r="AV1972" s="89"/>
      <c r="AW1972" s="89"/>
      <c r="AX1972" s="89"/>
      <c r="AY1972" s="89"/>
      <c r="AZ1972" s="89"/>
      <c r="BA1972" s="89"/>
      <c r="BB1972" s="89"/>
      <c r="BC1972" s="89"/>
      <c r="BD1972" s="89"/>
      <c r="BE1972" s="89"/>
      <c r="BF1972" s="89"/>
      <c r="BG1972" s="89"/>
      <c r="BH1972" s="89"/>
      <c r="BI1972" s="89"/>
      <c r="BJ1972" s="89"/>
    </row>
    <row r="1973" spans="1:62" ht="12.75" x14ac:dyDescent="0.2">
      <c r="A1973" s="89"/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  <c r="L1973" s="89"/>
      <c r="M1973" s="89"/>
      <c r="N1973" s="89"/>
      <c r="O1973" s="89"/>
      <c r="P1973" s="89"/>
      <c r="Q1973" s="89"/>
      <c r="R1973" s="89"/>
      <c r="S1973" s="89"/>
      <c r="T1973" s="89"/>
      <c r="U1973" s="89"/>
      <c r="V1973" s="89"/>
      <c r="W1973" s="89"/>
      <c r="X1973" s="89"/>
      <c r="Y1973" s="89"/>
      <c r="Z1973" s="89"/>
      <c r="AA1973" s="89"/>
      <c r="AB1973" s="89"/>
      <c r="AC1973" s="89"/>
      <c r="AD1973" s="89"/>
      <c r="AE1973" s="89"/>
      <c r="AF1973" s="89"/>
      <c r="AG1973" s="89"/>
      <c r="AH1973" s="89"/>
      <c r="AI1973" s="89"/>
      <c r="AJ1973" s="89"/>
      <c r="AK1973" s="89"/>
      <c r="AL1973" s="89"/>
      <c r="AM1973" s="89"/>
      <c r="AN1973" s="89"/>
      <c r="AO1973" s="89"/>
      <c r="AP1973" s="89"/>
      <c r="AQ1973" s="89"/>
      <c r="AR1973" s="89"/>
      <c r="AS1973" s="89"/>
      <c r="AT1973" s="89"/>
      <c r="AU1973" s="89"/>
      <c r="AV1973" s="89"/>
      <c r="AW1973" s="89"/>
      <c r="AX1973" s="89"/>
      <c r="AY1973" s="89"/>
      <c r="AZ1973" s="89"/>
      <c r="BA1973" s="89"/>
      <c r="BB1973" s="89"/>
      <c r="BC1973" s="89"/>
      <c r="BD1973" s="89"/>
      <c r="BE1973" s="89"/>
      <c r="BF1973" s="89"/>
      <c r="BG1973" s="89"/>
      <c r="BH1973" s="89"/>
      <c r="BI1973" s="89"/>
      <c r="BJ1973" s="89"/>
    </row>
    <row r="1974" spans="1:62" ht="12.75" x14ac:dyDescent="0.2">
      <c r="A1974" s="89"/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  <c r="L1974" s="89"/>
      <c r="M1974" s="89"/>
      <c r="N1974" s="89"/>
      <c r="O1974" s="89"/>
      <c r="P1974" s="89"/>
      <c r="Q1974" s="89"/>
      <c r="R1974" s="89"/>
      <c r="S1974" s="89"/>
      <c r="T1974" s="89"/>
      <c r="U1974" s="89"/>
      <c r="V1974" s="89"/>
      <c r="W1974" s="89"/>
      <c r="X1974" s="89"/>
      <c r="Y1974" s="89"/>
      <c r="Z1974" s="89"/>
      <c r="AA1974" s="89"/>
      <c r="AB1974" s="89"/>
      <c r="AC1974" s="89"/>
      <c r="AD1974" s="89"/>
      <c r="AE1974" s="89"/>
      <c r="AF1974" s="89"/>
      <c r="AG1974" s="89"/>
      <c r="AH1974" s="89"/>
      <c r="AI1974" s="89"/>
      <c r="AJ1974" s="89"/>
      <c r="AK1974" s="89"/>
      <c r="AL1974" s="89"/>
      <c r="AM1974" s="89"/>
      <c r="AN1974" s="89"/>
      <c r="AO1974" s="89"/>
      <c r="AP1974" s="89"/>
      <c r="AQ1974" s="89"/>
      <c r="AR1974" s="89"/>
      <c r="AS1974" s="89"/>
      <c r="AT1974" s="89"/>
      <c r="AU1974" s="89"/>
      <c r="AV1974" s="89"/>
      <c r="AW1974" s="89"/>
      <c r="AX1974" s="89"/>
      <c r="AY1974" s="89"/>
      <c r="AZ1974" s="89"/>
      <c r="BA1974" s="89"/>
      <c r="BB1974" s="89"/>
      <c r="BC1974" s="89"/>
      <c r="BD1974" s="89"/>
      <c r="BE1974" s="89"/>
      <c r="BF1974" s="89"/>
      <c r="BG1974" s="89"/>
      <c r="BH1974" s="89"/>
      <c r="BI1974" s="89"/>
      <c r="BJ1974" s="89"/>
    </row>
    <row r="1975" spans="1:62" ht="12.75" x14ac:dyDescent="0.2">
      <c r="A1975" s="89"/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  <c r="L1975" s="89"/>
      <c r="M1975" s="89"/>
      <c r="N1975" s="89"/>
      <c r="O1975" s="89"/>
      <c r="P1975" s="89"/>
      <c r="Q1975" s="89"/>
      <c r="R1975" s="89"/>
      <c r="S1975" s="89"/>
      <c r="T1975" s="89"/>
      <c r="U1975" s="89"/>
      <c r="V1975" s="89"/>
      <c r="W1975" s="89"/>
      <c r="X1975" s="89"/>
      <c r="Y1975" s="89"/>
      <c r="Z1975" s="89"/>
      <c r="AA1975" s="89"/>
      <c r="AB1975" s="89"/>
      <c r="AC1975" s="89"/>
      <c r="AD1975" s="89"/>
      <c r="AE1975" s="89"/>
      <c r="AF1975" s="89"/>
      <c r="AG1975" s="89"/>
      <c r="AH1975" s="89"/>
      <c r="AI1975" s="89"/>
      <c r="AJ1975" s="89"/>
      <c r="AK1975" s="89"/>
      <c r="AL1975" s="89"/>
      <c r="AM1975" s="89"/>
      <c r="AN1975" s="89"/>
      <c r="AO1975" s="89"/>
      <c r="AP1975" s="89"/>
      <c r="AQ1975" s="89"/>
      <c r="AR1975" s="89"/>
      <c r="AS1975" s="89"/>
      <c r="AT1975" s="89"/>
      <c r="AU1975" s="89"/>
      <c r="AV1975" s="89"/>
      <c r="AW1975" s="89"/>
      <c r="AX1975" s="89"/>
      <c r="AY1975" s="89"/>
      <c r="AZ1975" s="89"/>
      <c r="BA1975" s="89"/>
      <c r="BB1975" s="89"/>
      <c r="BC1975" s="89"/>
      <c r="BD1975" s="89"/>
      <c r="BE1975" s="89"/>
      <c r="BF1975" s="89"/>
      <c r="BG1975" s="89"/>
      <c r="BH1975" s="89"/>
      <c r="BI1975" s="89"/>
      <c r="BJ1975" s="89"/>
    </row>
    <row r="1976" spans="1:62" ht="12.75" x14ac:dyDescent="0.2">
      <c r="A1976" s="89"/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  <c r="L1976" s="89"/>
      <c r="M1976" s="89"/>
      <c r="N1976" s="89"/>
      <c r="O1976" s="89"/>
      <c r="P1976" s="89"/>
      <c r="Q1976" s="89"/>
      <c r="R1976" s="89"/>
      <c r="S1976" s="89"/>
      <c r="T1976" s="89"/>
      <c r="U1976" s="89"/>
      <c r="V1976" s="89"/>
      <c r="W1976" s="89"/>
      <c r="X1976" s="89"/>
      <c r="Y1976" s="89"/>
      <c r="Z1976" s="89"/>
      <c r="AA1976" s="89"/>
      <c r="AB1976" s="89"/>
      <c r="AC1976" s="89"/>
      <c r="AD1976" s="89"/>
      <c r="AE1976" s="89"/>
      <c r="AF1976" s="89"/>
      <c r="AG1976" s="89"/>
      <c r="AH1976" s="89"/>
      <c r="AI1976" s="89"/>
      <c r="AJ1976" s="89"/>
      <c r="AK1976" s="89"/>
      <c r="AL1976" s="89"/>
      <c r="AM1976" s="89"/>
      <c r="AN1976" s="89"/>
      <c r="AO1976" s="89"/>
      <c r="AP1976" s="89"/>
      <c r="AQ1976" s="89"/>
      <c r="AR1976" s="89"/>
      <c r="AS1976" s="89"/>
      <c r="AT1976" s="89"/>
      <c r="AU1976" s="89"/>
      <c r="AV1976" s="89"/>
      <c r="AW1976" s="89"/>
      <c r="AX1976" s="89"/>
      <c r="AY1976" s="89"/>
      <c r="AZ1976" s="89"/>
      <c r="BA1976" s="89"/>
      <c r="BB1976" s="89"/>
      <c r="BC1976" s="89"/>
      <c r="BD1976" s="89"/>
      <c r="BE1976" s="89"/>
      <c r="BF1976" s="89"/>
      <c r="BG1976" s="89"/>
      <c r="BH1976" s="89"/>
      <c r="BI1976" s="89"/>
      <c r="BJ1976" s="89"/>
    </row>
    <row r="1977" spans="1:62" ht="12.75" x14ac:dyDescent="0.2">
      <c r="A1977" s="89"/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  <c r="L1977" s="89"/>
      <c r="M1977" s="89"/>
      <c r="N1977" s="89"/>
      <c r="O1977" s="89"/>
      <c r="P1977" s="89"/>
      <c r="Q1977" s="89"/>
      <c r="R1977" s="89"/>
      <c r="S1977" s="89"/>
      <c r="T1977" s="89"/>
      <c r="U1977" s="89"/>
      <c r="V1977" s="89"/>
      <c r="W1977" s="89"/>
      <c r="X1977" s="89"/>
      <c r="Y1977" s="89"/>
      <c r="Z1977" s="89"/>
      <c r="AA1977" s="89"/>
      <c r="AB1977" s="89"/>
      <c r="AC1977" s="89"/>
      <c r="AD1977" s="89"/>
      <c r="AE1977" s="89"/>
      <c r="AF1977" s="89"/>
      <c r="AG1977" s="89"/>
      <c r="AH1977" s="89"/>
      <c r="AI1977" s="89"/>
      <c r="AJ1977" s="89"/>
      <c r="AK1977" s="89"/>
      <c r="AL1977" s="89"/>
      <c r="AM1977" s="89"/>
      <c r="AN1977" s="89"/>
      <c r="AO1977" s="89"/>
      <c r="AP1977" s="89"/>
      <c r="AQ1977" s="89"/>
      <c r="AR1977" s="89"/>
      <c r="AS1977" s="89"/>
      <c r="AT1977" s="89"/>
      <c r="AU1977" s="89"/>
      <c r="AV1977" s="89"/>
      <c r="AW1977" s="89"/>
      <c r="AX1977" s="89"/>
      <c r="AY1977" s="89"/>
      <c r="AZ1977" s="89"/>
      <c r="BA1977" s="89"/>
      <c r="BB1977" s="89"/>
      <c r="BC1977" s="89"/>
      <c r="BD1977" s="89"/>
      <c r="BE1977" s="89"/>
      <c r="BF1977" s="89"/>
      <c r="BG1977" s="89"/>
      <c r="BH1977" s="89"/>
      <c r="BI1977" s="89"/>
      <c r="BJ1977" s="89"/>
    </row>
    <row r="1978" spans="1:62" ht="12.75" x14ac:dyDescent="0.2">
      <c r="A1978" s="89"/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89"/>
      <c r="O1978" s="89"/>
      <c r="P1978" s="89"/>
      <c r="Q1978" s="89"/>
      <c r="R1978" s="89"/>
      <c r="S1978" s="89"/>
      <c r="T1978" s="89"/>
      <c r="U1978" s="89"/>
      <c r="V1978" s="89"/>
      <c r="W1978" s="89"/>
      <c r="X1978" s="89"/>
      <c r="Y1978" s="89"/>
      <c r="Z1978" s="89"/>
      <c r="AA1978" s="89"/>
      <c r="AB1978" s="89"/>
      <c r="AC1978" s="89"/>
      <c r="AD1978" s="89"/>
      <c r="AE1978" s="89"/>
      <c r="AF1978" s="89"/>
      <c r="AG1978" s="89"/>
      <c r="AH1978" s="89"/>
      <c r="AI1978" s="89"/>
      <c r="AJ1978" s="89"/>
      <c r="AK1978" s="89"/>
      <c r="AL1978" s="89"/>
      <c r="AM1978" s="89"/>
      <c r="AN1978" s="89"/>
      <c r="AO1978" s="89"/>
      <c r="AP1978" s="89"/>
      <c r="AQ1978" s="89"/>
      <c r="AR1978" s="89"/>
      <c r="AS1978" s="89"/>
      <c r="AT1978" s="89"/>
      <c r="AU1978" s="89"/>
      <c r="AV1978" s="89"/>
      <c r="AW1978" s="89"/>
      <c r="AX1978" s="89"/>
      <c r="AY1978" s="89"/>
      <c r="AZ1978" s="89"/>
      <c r="BA1978" s="89"/>
      <c r="BB1978" s="89"/>
      <c r="BC1978" s="89"/>
      <c r="BD1978" s="89"/>
      <c r="BE1978" s="89"/>
      <c r="BF1978" s="89"/>
      <c r="BG1978" s="89"/>
      <c r="BH1978" s="89"/>
      <c r="BI1978" s="89"/>
      <c r="BJ1978" s="89"/>
    </row>
    <row r="1979" spans="1:62" ht="12.75" x14ac:dyDescent="0.2">
      <c r="A1979" s="89"/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  <c r="L1979" s="89"/>
      <c r="M1979" s="89"/>
      <c r="N1979" s="89"/>
      <c r="O1979" s="89"/>
      <c r="P1979" s="89"/>
      <c r="Q1979" s="89"/>
      <c r="R1979" s="89"/>
      <c r="S1979" s="89"/>
      <c r="T1979" s="89"/>
      <c r="U1979" s="89"/>
      <c r="V1979" s="89"/>
      <c r="W1979" s="89"/>
      <c r="X1979" s="89"/>
      <c r="Y1979" s="89"/>
      <c r="Z1979" s="89"/>
      <c r="AA1979" s="89"/>
      <c r="AB1979" s="89"/>
      <c r="AC1979" s="89"/>
      <c r="AD1979" s="89"/>
      <c r="AE1979" s="89"/>
      <c r="AF1979" s="89"/>
      <c r="AG1979" s="89"/>
      <c r="AH1979" s="89"/>
      <c r="AI1979" s="89"/>
      <c r="AJ1979" s="89"/>
      <c r="AK1979" s="89"/>
      <c r="AL1979" s="89"/>
      <c r="AM1979" s="89"/>
      <c r="AN1979" s="89"/>
      <c r="AO1979" s="89"/>
      <c r="AP1979" s="89"/>
      <c r="AQ1979" s="89"/>
      <c r="AR1979" s="89"/>
      <c r="AS1979" s="89"/>
      <c r="AT1979" s="89"/>
      <c r="AU1979" s="89"/>
      <c r="AV1979" s="89"/>
      <c r="AW1979" s="89"/>
      <c r="AX1979" s="89"/>
      <c r="AY1979" s="89"/>
      <c r="AZ1979" s="89"/>
      <c r="BA1979" s="89"/>
      <c r="BB1979" s="89"/>
      <c r="BC1979" s="89"/>
      <c r="BD1979" s="89"/>
      <c r="BE1979" s="89"/>
      <c r="BF1979" s="89"/>
      <c r="BG1979" s="89"/>
      <c r="BH1979" s="89"/>
      <c r="BI1979" s="89"/>
      <c r="BJ1979" s="89"/>
    </row>
    <row r="1980" spans="1:62" ht="12.75" x14ac:dyDescent="0.2">
      <c r="A1980" s="89"/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  <c r="L1980" s="89"/>
      <c r="M1980" s="89"/>
      <c r="N1980" s="89"/>
      <c r="O1980" s="89"/>
      <c r="P1980" s="89"/>
      <c r="Q1980" s="89"/>
      <c r="R1980" s="89"/>
      <c r="S1980" s="89"/>
      <c r="T1980" s="89"/>
      <c r="U1980" s="89"/>
      <c r="V1980" s="89"/>
      <c r="W1980" s="89"/>
      <c r="X1980" s="89"/>
      <c r="Y1980" s="89"/>
      <c r="Z1980" s="89"/>
      <c r="AA1980" s="89"/>
      <c r="AB1980" s="89"/>
      <c r="AC1980" s="89"/>
      <c r="AD1980" s="89"/>
      <c r="AE1980" s="89"/>
      <c r="AF1980" s="89"/>
      <c r="AG1980" s="89"/>
      <c r="AH1980" s="89"/>
      <c r="AI1980" s="89"/>
      <c r="AJ1980" s="89"/>
      <c r="AK1980" s="89"/>
      <c r="AL1980" s="89"/>
      <c r="AM1980" s="89"/>
      <c r="AN1980" s="89"/>
      <c r="AO1980" s="89"/>
      <c r="AP1980" s="89"/>
      <c r="AQ1980" s="89"/>
      <c r="AR1980" s="89"/>
      <c r="AS1980" s="89"/>
      <c r="AT1980" s="89"/>
      <c r="AU1980" s="89"/>
      <c r="AV1980" s="89"/>
      <c r="AW1980" s="89"/>
      <c r="AX1980" s="89"/>
      <c r="AY1980" s="89"/>
      <c r="AZ1980" s="89"/>
      <c r="BA1980" s="89"/>
      <c r="BB1980" s="89"/>
      <c r="BC1980" s="89"/>
      <c r="BD1980" s="89"/>
      <c r="BE1980" s="89"/>
      <c r="BF1980" s="89"/>
      <c r="BG1980" s="89"/>
      <c r="BH1980" s="89"/>
      <c r="BI1980" s="89"/>
      <c r="BJ1980" s="89"/>
    </row>
    <row r="1981" spans="1:62" ht="12.75" x14ac:dyDescent="0.2">
      <c r="A1981" s="89"/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  <c r="L1981" s="89"/>
      <c r="M1981" s="89"/>
      <c r="N1981" s="89"/>
      <c r="O1981" s="89"/>
      <c r="P1981" s="89"/>
      <c r="Q1981" s="89"/>
      <c r="R1981" s="89"/>
      <c r="S1981" s="89"/>
      <c r="T1981" s="89"/>
      <c r="U1981" s="89"/>
      <c r="V1981" s="89"/>
      <c r="W1981" s="89"/>
      <c r="X1981" s="89"/>
      <c r="Y1981" s="89"/>
      <c r="Z1981" s="89"/>
      <c r="AA1981" s="89"/>
      <c r="AB1981" s="89"/>
      <c r="AC1981" s="89"/>
      <c r="AD1981" s="89"/>
      <c r="AE1981" s="89"/>
      <c r="AF1981" s="89"/>
      <c r="AG1981" s="89"/>
      <c r="AH1981" s="89"/>
      <c r="AI1981" s="89"/>
      <c r="AJ1981" s="89"/>
      <c r="AK1981" s="89"/>
      <c r="AL1981" s="89"/>
      <c r="AM1981" s="89"/>
      <c r="AN1981" s="89"/>
      <c r="AO1981" s="89"/>
      <c r="AP1981" s="89"/>
      <c r="AQ1981" s="89"/>
      <c r="AR1981" s="89"/>
      <c r="AS1981" s="89"/>
      <c r="AT1981" s="89"/>
      <c r="AU1981" s="89"/>
      <c r="AV1981" s="89"/>
      <c r="AW1981" s="89"/>
      <c r="AX1981" s="89"/>
      <c r="AY1981" s="89"/>
      <c r="AZ1981" s="89"/>
      <c r="BA1981" s="89"/>
      <c r="BB1981" s="89"/>
      <c r="BC1981" s="89"/>
      <c r="BD1981" s="89"/>
      <c r="BE1981" s="89"/>
      <c r="BF1981" s="89"/>
      <c r="BG1981" s="89"/>
      <c r="BH1981" s="89"/>
      <c r="BI1981" s="89"/>
      <c r="BJ1981" s="89"/>
    </row>
    <row r="1982" spans="1:62" ht="12.75" x14ac:dyDescent="0.2">
      <c r="A1982" s="89"/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89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89"/>
      <c r="AL1982" s="89"/>
      <c r="AM1982" s="89"/>
      <c r="AN1982" s="89"/>
      <c r="AO1982" s="89"/>
      <c r="AP1982" s="89"/>
      <c r="AQ1982" s="89"/>
      <c r="AR1982" s="89"/>
      <c r="AS1982" s="89"/>
      <c r="AT1982" s="89"/>
      <c r="AU1982" s="89"/>
      <c r="AV1982" s="89"/>
      <c r="AW1982" s="89"/>
      <c r="AX1982" s="89"/>
      <c r="AY1982" s="89"/>
      <c r="AZ1982" s="89"/>
      <c r="BA1982" s="89"/>
      <c r="BB1982" s="89"/>
      <c r="BC1982" s="89"/>
      <c r="BD1982" s="89"/>
      <c r="BE1982" s="89"/>
      <c r="BF1982" s="89"/>
      <c r="BG1982" s="89"/>
      <c r="BH1982" s="89"/>
      <c r="BI1982" s="89"/>
      <c r="BJ1982" s="89"/>
    </row>
    <row r="1983" spans="1:62" ht="12.75" x14ac:dyDescent="0.2">
      <c r="A1983" s="89"/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  <c r="L1983" s="89"/>
      <c r="M1983" s="89"/>
      <c r="N1983" s="89"/>
      <c r="O1983" s="89"/>
      <c r="P1983" s="89"/>
      <c r="Q1983" s="89"/>
      <c r="R1983" s="89"/>
      <c r="S1983" s="89"/>
      <c r="T1983" s="89"/>
      <c r="U1983" s="89"/>
      <c r="V1983" s="89"/>
      <c r="W1983" s="89"/>
      <c r="X1983" s="89"/>
      <c r="Y1983" s="89"/>
      <c r="Z1983" s="89"/>
      <c r="AA1983" s="89"/>
      <c r="AB1983" s="89"/>
      <c r="AC1983" s="89"/>
      <c r="AD1983" s="89"/>
      <c r="AE1983" s="89"/>
      <c r="AF1983" s="89"/>
      <c r="AG1983" s="89"/>
      <c r="AH1983" s="89"/>
      <c r="AI1983" s="89"/>
      <c r="AJ1983" s="89"/>
      <c r="AK1983" s="89"/>
      <c r="AL1983" s="89"/>
      <c r="AM1983" s="89"/>
      <c r="AN1983" s="89"/>
      <c r="AO1983" s="89"/>
      <c r="AP1983" s="89"/>
      <c r="AQ1983" s="89"/>
      <c r="AR1983" s="89"/>
      <c r="AS1983" s="89"/>
      <c r="AT1983" s="89"/>
      <c r="AU1983" s="89"/>
      <c r="AV1983" s="89"/>
      <c r="AW1983" s="89"/>
      <c r="AX1983" s="89"/>
      <c r="AY1983" s="89"/>
      <c r="AZ1983" s="89"/>
      <c r="BA1983" s="89"/>
      <c r="BB1983" s="89"/>
      <c r="BC1983" s="89"/>
      <c r="BD1983" s="89"/>
      <c r="BE1983" s="89"/>
      <c r="BF1983" s="89"/>
      <c r="BG1983" s="89"/>
      <c r="BH1983" s="89"/>
      <c r="BI1983" s="89"/>
      <c r="BJ1983" s="89"/>
    </row>
    <row r="1984" spans="1:62" ht="12.75" x14ac:dyDescent="0.2">
      <c r="A1984" s="89"/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89"/>
      <c r="P1984" s="89"/>
      <c r="Q1984" s="89"/>
      <c r="R1984" s="89"/>
      <c r="S1984" s="89"/>
      <c r="T1984" s="89"/>
      <c r="U1984" s="89"/>
      <c r="V1984" s="89"/>
      <c r="W1984" s="89"/>
      <c r="X1984" s="89"/>
      <c r="Y1984" s="89"/>
      <c r="Z1984" s="89"/>
      <c r="AA1984" s="89"/>
      <c r="AB1984" s="89"/>
      <c r="AC1984" s="89"/>
      <c r="AD1984" s="89"/>
      <c r="AE1984" s="89"/>
      <c r="AF1984" s="89"/>
      <c r="AG1984" s="89"/>
      <c r="AH1984" s="89"/>
      <c r="AI1984" s="89"/>
      <c r="AJ1984" s="89"/>
      <c r="AK1984" s="89"/>
      <c r="AL1984" s="89"/>
      <c r="AM1984" s="89"/>
      <c r="AN1984" s="89"/>
      <c r="AO1984" s="89"/>
      <c r="AP1984" s="89"/>
      <c r="AQ1984" s="89"/>
      <c r="AR1984" s="89"/>
      <c r="AS1984" s="89"/>
      <c r="AT1984" s="89"/>
      <c r="AU1984" s="89"/>
      <c r="AV1984" s="89"/>
      <c r="AW1984" s="89"/>
      <c r="AX1984" s="89"/>
      <c r="AY1984" s="89"/>
      <c r="AZ1984" s="89"/>
      <c r="BA1984" s="89"/>
      <c r="BB1984" s="89"/>
      <c r="BC1984" s="89"/>
      <c r="BD1984" s="89"/>
      <c r="BE1984" s="89"/>
      <c r="BF1984" s="89"/>
      <c r="BG1984" s="89"/>
      <c r="BH1984" s="89"/>
      <c r="BI1984" s="89"/>
      <c r="BJ1984" s="89"/>
    </row>
    <row r="1985" spans="1:62" ht="12.75" x14ac:dyDescent="0.2">
      <c r="A1985" s="89"/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89"/>
      <c r="P1985" s="89"/>
      <c r="Q1985" s="89"/>
      <c r="R1985" s="89"/>
      <c r="S1985" s="89"/>
      <c r="T1985" s="89"/>
      <c r="U1985" s="89"/>
      <c r="V1985" s="89"/>
      <c r="W1985" s="89"/>
      <c r="X1985" s="89"/>
      <c r="Y1985" s="89"/>
      <c r="Z1985" s="89"/>
      <c r="AA1985" s="89"/>
      <c r="AB1985" s="89"/>
      <c r="AC1985" s="89"/>
      <c r="AD1985" s="89"/>
      <c r="AE1985" s="89"/>
      <c r="AF1985" s="89"/>
      <c r="AG1985" s="89"/>
      <c r="AH1985" s="89"/>
      <c r="AI1985" s="89"/>
      <c r="AJ1985" s="89"/>
      <c r="AK1985" s="89"/>
      <c r="AL1985" s="89"/>
      <c r="AM1985" s="89"/>
      <c r="AN1985" s="89"/>
      <c r="AO1985" s="89"/>
      <c r="AP1985" s="89"/>
      <c r="AQ1985" s="89"/>
      <c r="AR1985" s="89"/>
      <c r="AS1985" s="89"/>
      <c r="AT1985" s="89"/>
      <c r="AU1985" s="89"/>
      <c r="AV1985" s="89"/>
      <c r="AW1985" s="89"/>
      <c r="AX1985" s="89"/>
      <c r="AY1985" s="89"/>
      <c r="AZ1985" s="89"/>
      <c r="BA1985" s="89"/>
      <c r="BB1985" s="89"/>
      <c r="BC1985" s="89"/>
      <c r="BD1985" s="89"/>
      <c r="BE1985" s="89"/>
      <c r="BF1985" s="89"/>
      <c r="BG1985" s="89"/>
      <c r="BH1985" s="89"/>
      <c r="BI1985" s="89"/>
      <c r="BJ1985" s="89"/>
    </row>
    <row r="1986" spans="1:62" ht="12.75" x14ac:dyDescent="0.2">
      <c r="A1986" s="89"/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89"/>
      <c r="P1986" s="89"/>
      <c r="Q1986" s="89"/>
      <c r="R1986" s="89"/>
      <c r="S1986" s="89"/>
      <c r="T1986" s="89"/>
      <c r="U1986" s="89"/>
      <c r="V1986" s="89"/>
      <c r="W1986" s="89"/>
      <c r="X1986" s="89"/>
      <c r="Y1986" s="89"/>
      <c r="Z1986" s="89"/>
      <c r="AA1986" s="89"/>
      <c r="AB1986" s="89"/>
      <c r="AC1986" s="89"/>
      <c r="AD1986" s="89"/>
      <c r="AE1986" s="89"/>
      <c r="AF1986" s="89"/>
      <c r="AG1986" s="89"/>
      <c r="AH1986" s="89"/>
      <c r="AI1986" s="89"/>
      <c r="AJ1986" s="89"/>
      <c r="AK1986" s="89"/>
      <c r="AL1986" s="89"/>
      <c r="AM1986" s="89"/>
      <c r="AN1986" s="89"/>
      <c r="AO1986" s="89"/>
      <c r="AP1986" s="89"/>
      <c r="AQ1986" s="89"/>
      <c r="AR1986" s="89"/>
      <c r="AS1986" s="89"/>
      <c r="AT1986" s="89"/>
      <c r="AU1986" s="89"/>
      <c r="AV1986" s="89"/>
      <c r="AW1986" s="89"/>
      <c r="AX1986" s="89"/>
      <c r="AY1986" s="89"/>
      <c r="AZ1986" s="89"/>
      <c r="BA1986" s="89"/>
      <c r="BB1986" s="89"/>
      <c r="BC1986" s="89"/>
      <c r="BD1986" s="89"/>
      <c r="BE1986" s="89"/>
      <c r="BF1986" s="89"/>
      <c r="BG1986" s="89"/>
      <c r="BH1986" s="89"/>
      <c r="BI1986" s="89"/>
      <c r="BJ1986" s="89"/>
    </row>
    <row r="1987" spans="1:62" ht="12.75" x14ac:dyDescent="0.2">
      <c r="A1987" s="89"/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89"/>
      <c r="P1987" s="89"/>
      <c r="Q1987" s="89"/>
      <c r="R1987" s="89"/>
      <c r="S1987" s="89"/>
      <c r="T1987" s="89"/>
      <c r="U1987" s="89"/>
      <c r="V1987" s="89"/>
      <c r="W1987" s="89"/>
      <c r="X1987" s="89"/>
      <c r="Y1987" s="89"/>
      <c r="Z1987" s="89"/>
      <c r="AA1987" s="89"/>
      <c r="AB1987" s="89"/>
      <c r="AC1987" s="89"/>
      <c r="AD1987" s="89"/>
      <c r="AE1987" s="89"/>
      <c r="AF1987" s="89"/>
      <c r="AG1987" s="89"/>
      <c r="AH1987" s="89"/>
      <c r="AI1987" s="89"/>
      <c r="AJ1987" s="89"/>
      <c r="AK1987" s="89"/>
      <c r="AL1987" s="89"/>
      <c r="AM1987" s="89"/>
      <c r="AN1987" s="89"/>
      <c r="AO1987" s="89"/>
      <c r="AP1987" s="89"/>
      <c r="AQ1987" s="89"/>
      <c r="AR1987" s="89"/>
      <c r="AS1987" s="89"/>
      <c r="AT1987" s="89"/>
      <c r="AU1987" s="89"/>
      <c r="AV1987" s="89"/>
      <c r="AW1987" s="89"/>
      <c r="AX1987" s="89"/>
      <c r="AY1987" s="89"/>
      <c r="AZ1987" s="89"/>
      <c r="BA1987" s="89"/>
      <c r="BB1987" s="89"/>
      <c r="BC1987" s="89"/>
      <c r="BD1987" s="89"/>
      <c r="BE1987" s="89"/>
      <c r="BF1987" s="89"/>
      <c r="BG1987" s="89"/>
      <c r="BH1987" s="89"/>
      <c r="BI1987" s="89"/>
      <c r="BJ1987" s="89"/>
    </row>
    <row r="1988" spans="1:62" ht="12.75" x14ac:dyDescent="0.2">
      <c r="A1988" s="89"/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  <c r="S1988" s="89"/>
      <c r="T1988" s="89"/>
      <c r="U1988" s="89"/>
      <c r="V1988" s="89"/>
      <c r="W1988" s="89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89"/>
      <c r="AJ1988" s="89"/>
      <c r="AK1988" s="89"/>
      <c r="AL1988" s="89"/>
      <c r="AM1988" s="89"/>
      <c r="AN1988" s="89"/>
      <c r="AO1988" s="89"/>
      <c r="AP1988" s="89"/>
      <c r="AQ1988" s="89"/>
      <c r="AR1988" s="89"/>
      <c r="AS1988" s="89"/>
      <c r="AT1988" s="89"/>
      <c r="AU1988" s="89"/>
      <c r="AV1988" s="89"/>
      <c r="AW1988" s="89"/>
      <c r="AX1988" s="89"/>
      <c r="AY1988" s="89"/>
      <c r="AZ1988" s="89"/>
      <c r="BA1988" s="89"/>
      <c r="BB1988" s="89"/>
      <c r="BC1988" s="89"/>
      <c r="BD1988" s="89"/>
      <c r="BE1988" s="89"/>
      <c r="BF1988" s="89"/>
      <c r="BG1988" s="89"/>
      <c r="BH1988" s="89"/>
      <c r="BI1988" s="89"/>
      <c r="BJ1988" s="89"/>
    </row>
    <row r="1989" spans="1:62" ht="12.75" x14ac:dyDescent="0.2">
      <c r="A1989" s="89"/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89"/>
      <c r="P1989" s="89"/>
      <c r="Q1989" s="89"/>
      <c r="R1989" s="89"/>
      <c r="S1989" s="89"/>
      <c r="T1989" s="89"/>
      <c r="U1989" s="89"/>
      <c r="V1989" s="89"/>
      <c r="W1989" s="89"/>
      <c r="X1989" s="89"/>
      <c r="Y1989" s="89"/>
      <c r="Z1989" s="89"/>
      <c r="AA1989" s="89"/>
      <c r="AB1989" s="89"/>
      <c r="AC1989" s="89"/>
      <c r="AD1989" s="89"/>
      <c r="AE1989" s="89"/>
      <c r="AF1989" s="89"/>
      <c r="AG1989" s="89"/>
      <c r="AH1989" s="89"/>
      <c r="AI1989" s="89"/>
      <c r="AJ1989" s="89"/>
      <c r="AK1989" s="89"/>
      <c r="AL1989" s="89"/>
      <c r="AM1989" s="89"/>
      <c r="AN1989" s="89"/>
      <c r="AO1989" s="89"/>
      <c r="AP1989" s="89"/>
      <c r="AQ1989" s="89"/>
      <c r="AR1989" s="89"/>
      <c r="AS1989" s="89"/>
      <c r="AT1989" s="89"/>
      <c r="AU1989" s="89"/>
      <c r="AV1989" s="89"/>
      <c r="AW1989" s="89"/>
      <c r="AX1989" s="89"/>
      <c r="AY1989" s="89"/>
      <c r="AZ1989" s="89"/>
      <c r="BA1989" s="89"/>
      <c r="BB1989" s="89"/>
      <c r="BC1989" s="89"/>
      <c r="BD1989" s="89"/>
      <c r="BE1989" s="89"/>
      <c r="BF1989" s="89"/>
      <c r="BG1989" s="89"/>
      <c r="BH1989" s="89"/>
      <c r="BI1989" s="89"/>
      <c r="BJ1989" s="89"/>
    </row>
    <row r="1990" spans="1:62" ht="12.75" x14ac:dyDescent="0.2">
      <c r="A1990" s="89"/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89"/>
      <c r="O1990" s="89"/>
      <c r="P1990" s="89"/>
      <c r="Q1990" s="89"/>
      <c r="R1990" s="89"/>
      <c r="S1990" s="89"/>
      <c r="T1990" s="89"/>
      <c r="U1990" s="89"/>
      <c r="V1990" s="89"/>
      <c r="W1990" s="89"/>
      <c r="X1990" s="89"/>
      <c r="Y1990" s="89"/>
      <c r="Z1990" s="89"/>
      <c r="AA1990" s="89"/>
      <c r="AB1990" s="89"/>
      <c r="AC1990" s="89"/>
      <c r="AD1990" s="89"/>
      <c r="AE1990" s="89"/>
      <c r="AF1990" s="89"/>
      <c r="AG1990" s="89"/>
      <c r="AH1990" s="89"/>
      <c r="AI1990" s="89"/>
      <c r="AJ1990" s="89"/>
      <c r="AK1990" s="89"/>
      <c r="AL1990" s="89"/>
      <c r="AM1990" s="89"/>
      <c r="AN1990" s="89"/>
      <c r="AO1990" s="89"/>
      <c r="AP1990" s="89"/>
      <c r="AQ1990" s="89"/>
      <c r="AR1990" s="89"/>
      <c r="AS1990" s="89"/>
      <c r="AT1990" s="89"/>
      <c r="AU1990" s="89"/>
      <c r="AV1990" s="89"/>
      <c r="AW1990" s="89"/>
      <c r="AX1990" s="89"/>
      <c r="AY1990" s="89"/>
      <c r="AZ1990" s="89"/>
      <c r="BA1990" s="89"/>
      <c r="BB1990" s="89"/>
      <c r="BC1990" s="89"/>
      <c r="BD1990" s="89"/>
      <c r="BE1990" s="89"/>
      <c r="BF1990" s="89"/>
      <c r="BG1990" s="89"/>
      <c r="BH1990" s="89"/>
      <c r="BI1990" s="89"/>
      <c r="BJ1990" s="89"/>
    </row>
    <row r="1991" spans="1:62" ht="12.75" x14ac:dyDescent="0.2">
      <c r="A1991" s="89"/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89"/>
      <c r="P1991" s="89"/>
      <c r="Q1991" s="89"/>
      <c r="R1991" s="89"/>
      <c r="S1991" s="89"/>
      <c r="T1991" s="89"/>
      <c r="U1991" s="89"/>
      <c r="V1991" s="89"/>
      <c r="W1991" s="89"/>
      <c r="X1991" s="89"/>
      <c r="Y1991" s="89"/>
      <c r="Z1991" s="89"/>
      <c r="AA1991" s="89"/>
      <c r="AB1991" s="89"/>
      <c r="AC1991" s="89"/>
      <c r="AD1991" s="89"/>
      <c r="AE1991" s="89"/>
      <c r="AF1991" s="89"/>
      <c r="AG1991" s="89"/>
      <c r="AH1991" s="89"/>
      <c r="AI1991" s="89"/>
      <c r="AJ1991" s="89"/>
      <c r="AK1991" s="89"/>
      <c r="AL1991" s="89"/>
      <c r="AM1991" s="89"/>
      <c r="AN1991" s="89"/>
      <c r="AO1991" s="89"/>
      <c r="AP1991" s="89"/>
      <c r="AQ1991" s="89"/>
      <c r="AR1991" s="89"/>
      <c r="AS1991" s="89"/>
      <c r="AT1991" s="89"/>
      <c r="AU1991" s="89"/>
      <c r="AV1991" s="89"/>
      <c r="AW1991" s="89"/>
      <c r="AX1991" s="89"/>
      <c r="AY1991" s="89"/>
      <c r="AZ1991" s="89"/>
      <c r="BA1991" s="89"/>
      <c r="BB1991" s="89"/>
      <c r="BC1991" s="89"/>
      <c r="BD1991" s="89"/>
      <c r="BE1991" s="89"/>
      <c r="BF1991" s="89"/>
      <c r="BG1991" s="89"/>
      <c r="BH1991" s="89"/>
      <c r="BI1991" s="89"/>
      <c r="BJ1991" s="89"/>
    </row>
    <row r="1992" spans="1:62" ht="12.75" x14ac:dyDescent="0.2">
      <c r="A1992" s="89"/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89"/>
      <c r="P1992" s="89"/>
      <c r="Q1992" s="89"/>
      <c r="R1992" s="89"/>
      <c r="S1992" s="89"/>
      <c r="T1992" s="89"/>
      <c r="U1992" s="89"/>
      <c r="V1992" s="89"/>
      <c r="W1992" s="89"/>
      <c r="X1992" s="89"/>
      <c r="Y1992" s="89"/>
      <c r="Z1992" s="89"/>
      <c r="AA1992" s="89"/>
      <c r="AB1992" s="89"/>
      <c r="AC1992" s="89"/>
      <c r="AD1992" s="89"/>
      <c r="AE1992" s="89"/>
      <c r="AF1992" s="89"/>
      <c r="AG1992" s="89"/>
      <c r="AH1992" s="89"/>
      <c r="AI1992" s="89"/>
      <c r="AJ1992" s="89"/>
      <c r="AK1992" s="89"/>
      <c r="AL1992" s="89"/>
      <c r="AM1992" s="89"/>
      <c r="AN1992" s="89"/>
      <c r="AO1992" s="89"/>
      <c r="AP1992" s="89"/>
      <c r="AQ1992" s="89"/>
      <c r="AR1992" s="89"/>
      <c r="AS1992" s="89"/>
      <c r="AT1992" s="89"/>
      <c r="AU1992" s="89"/>
      <c r="AV1992" s="89"/>
      <c r="AW1992" s="89"/>
      <c r="AX1992" s="89"/>
      <c r="AY1992" s="89"/>
      <c r="AZ1992" s="89"/>
      <c r="BA1992" s="89"/>
      <c r="BB1992" s="89"/>
      <c r="BC1992" s="89"/>
      <c r="BD1992" s="89"/>
      <c r="BE1992" s="89"/>
      <c r="BF1992" s="89"/>
      <c r="BG1992" s="89"/>
      <c r="BH1992" s="89"/>
      <c r="BI1992" s="89"/>
      <c r="BJ1992" s="89"/>
    </row>
    <row r="1993" spans="1:62" ht="12.75" x14ac:dyDescent="0.2">
      <c r="A1993" s="89"/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89"/>
      <c r="P1993" s="89"/>
      <c r="Q1993" s="89"/>
      <c r="R1993" s="89"/>
      <c r="S1993" s="89"/>
      <c r="T1993" s="89"/>
      <c r="U1993" s="89"/>
      <c r="V1993" s="89"/>
      <c r="W1993" s="89"/>
      <c r="X1993" s="89"/>
      <c r="Y1993" s="89"/>
      <c r="Z1993" s="89"/>
      <c r="AA1993" s="89"/>
      <c r="AB1993" s="89"/>
      <c r="AC1993" s="89"/>
      <c r="AD1993" s="89"/>
      <c r="AE1993" s="89"/>
      <c r="AF1993" s="89"/>
      <c r="AG1993" s="89"/>
      <c r="AH1993" s="89"/>
      <c r="AI1993" s="89"/>
      <c r="AJ1993" s="89"/>
      <c r="AK1993" s="89"/>
      <c r="AL1993" s="89"/>
      <c r="AM1993" s="89"/>
      <c r="AN1993" s="89"/>
      <c r="AO1993" s="89"/>
      <c r="AP1993" s="89"/>
      <c r="AQ1993" s="89"/>
      <c r="AR1993" s="89"/>
      <c r="AS1993" s="89"/>
      <c r="AT1993" s="89"/>
      <c r="AU1993" s="89"/>
      <c r="AV1993" s="89"/>
      <c r="AW1993" s="89"/>
      <c r="AX1993" s="89"/>
      <c r="AY1993" s="89"/>
      <c r="AZ1993" s="89"/>
      <c r="BA1993" s="89"/>
      <c r="BB1993" s="89"/>
      <c r="BC1993" s="89"/>
      <c r="BD1993" s="89"/>
      <c r="BE1993" s="89"/>
      <c r="BF1993" s="89"/>
      <c r="BG1993" s="89"/>
      <c r="BH1993" s="89"/>
      <c r="BI1993" s="89"/>
      <c r="BJ1993" s="89"/>
    </row>
    <row r="1994" spans="1:62" ht="12.75" x14ac:dyDescent="0.2">
      <c r="A1994" s="89"/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89"/>
      <c r="P1994" s="89"/>
      <c r="Q1994" s="89"/>
      <c r="R1994" s="89"/>
      <c r="S1994" s="89"/>
      <c r="T1994" s="89"/>
      <c r="U1994" s="89"/>
      <c r="V1994" s="89"/>
      <c r="W1994" s="89"/>
      <c r="X1994" s="89"/>
      <c r="Y1994" s="89"/>
      <c r="Z1994" s="89"/>
      <c r="AA1994" s="89"/>
      <c r="AB1994" s="89"/>
      <c r="AC1994" s="89"/>
      <c r="AD1994" s="89"/>
      <c r="AE1994" s="89"/>
      <c r="AF1994" s="89"/>
      <c r="AG1994" s="89"/>
      <c r="AH1994" s="89"/>
      <c r="AI1994" s="89"/>
      <c r="AJ1994" s="89"/>
      <c r="AK1994" s="89"/>
      <c r="AL1994" s="89"/>
      <c r="AM1994" s="89"/>
      <c r="AN1994" s="89"/>
      <c r="AO1994" s="89"/>
      <c r="AP1994" s="89"/>
      <c r="AQ1994" s="89"/>
      <c r="AR1994" s="89"/>
      <c r="AS1994" s="89"/>
      <c r="AT1994" s="89"/>
      <c r="AU1994" s="89"/>
      <c r="AV1994" s="89"/>
      <c r="AW1994" s="89"/>
      <c r="AX1994" s="89"/>
      <c r="AY1994" s="89"/>
      <c r="AZ1994" s="89"/>
      <c r="BA1994" s="89"/>
      <c r="BB1994" s="89"/>
      <c r="BC1994" s="89"/>
      <c r="BD1994" s="89"/>
      <c r="BE1994" s="89"/>
      <c r="BF1994" s="89"/>
      <c r="BG1994" s="89"/>
      <c r="BH1994" s="89"/>
      <c r="BI1994" s="89"/>
      <c r="BJ1994" s="89"/>
    </row>
    <row r="1995" spans="1:62" ht="12.75" x14ac:dyDescent="0.2">
      <c r="A1995" s="89"/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  <c r="L1995" s="89"/>
      <c r="M1995" s="89"/>
      <c r="N1995" s="89"/>
      <c r="O1995" s="89"/>
      <c r="P1995" s="89"/>
      <c r="Q1995" s="89"/>
      <c r="R1995" s="89"/>
      <c r="S1995" s="89"/>
      <c r="T1995" s="89"/>
      <c r="U1995" s="89"/>
      <c r="V1995" s="89"/>
      <c r="W1995" s="89"/>
      <c r="X1995" s="89"/>
      <c r="Y1995" s="89"/>
      <c r="Z1995" s="89"/>
      <c r="AA1995" s="89"/>
      <c r="AB1995" s="89"/>
      <c r="AC1995" s="89"/>
      <c r="AD1995" s="89"/>
      <c r="AE1995" s="89"/>
      <c r="AF1995" s="89"/>
      <c r="AG1995" s="89"/>
      <c r="AH1995" s="89"/>
      <c r="AI1995" s="89"/>
      <c r="AJ1995" s="89"/>
      <c r="AK1995" s="89"/>
      <c r="AL1995" s="89"/>
      <c r="AM1995" s="89"/>
      <c r="AN1995" s="89"/>
      <c r="AO1995" s="89"/>
      <c r="AP1995" s="89"/>
      <c r="AQ1995" s="89"/>
      <c r="AR1995" s="89"/>
      <c r="AS1995" s="89"/>
      <c r="AT1995" s="89"/>
      <c r="AU1995" s="89"/>
      <c r="AV1995" s="89"/>
      <c r="AW1995" s="89"/>
      <c r="AX1995" s="89"/>
      <c r="AY1995" s="89"/>
      <c r="AZ1995" s="89"/>
      <c r="BA1995" s="89"/>
      <c r="BB1995" s="89"/>
      <c r="BC1995" s="89"/>
      <c r="BD1995" s="89"/>
      <c r="BE1995" s="89"/>
      <c r="BF1995" s="89"/>
      <c r="BG1995" s="89"/>
      <c r="BH1995" s="89"/>
      <c r="BI1995" s="89"/>
      <c r="BJ1995" s="89"/>
    </row>
    <row r="1996" spans="1:62" ht="12.75" x14ac:dyDescent="0.2">
      <c r="A1996" s="89"/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  <c r="L1996" s="89"/>
      <c r="M1996" s="89"/>
      <c r="N1996" s="89"/>
      <c r="O1996" s="89"/>
      <c r="P1996" s="89"/>
      <c r="Q1996" s="89"/>
      <c r="R1996" s="89"/>
      <c r="S1996" s="89"/>
      <c r="T1996" s="89"/>
      <c r="U1996" s="89"/>
      <c r="V1996" s="89"/>
      <c r="W1996" s="89"/>
      <c r="X1996" s="89"/>
      <c r="Y1996" s="89"/>
      <c r="Z1996" s="89"/>
      <c r="AA1996" s="89"/>
      <c r="AB1996" s="89"/>
      <c r="AC1996" s="89"/>
      <c r="AD1996" s="89"/>
      <c r="AE1996" s="89"/>
      <c r="AF1996" s="89"/>
      <c r="AG1996" s="89"/>
      <c r="AH1996" s="89"/>
      <c r="AI1996" s="89"/>
      <c r="AJ1996" s="89"/>
      <c r="AK1996" s="89"/>
      <c r="AL1996" s="89"/>
      <c r="AM1996" s="89"/>
      <c r="AN1996" s="89"/>
      <c r="AO1996" s="89"/>
      <c r="AP1996" s="89"/>
      <c r="AQ1996" s="89"/>
      <c r="AR1996" s="89"/>
      <c r="AS1996" s="89"/>
      <c r="AT1996" s="89"/>
      <c r="AU1996" s="89"/>
      <c r="AV1996" s="89"/>
      <c r="AW1996" s="89"/>
      <c r="AX1996" s="89"/>
      <c r="AY1996" s="89"/>
      <c r="AZ1996" s="89"/>
      <c r="BA1996" s="89"/>
      <c r="BB1996" s="89"/>
      <c r="BC1996" s="89"/>
      <c r="BD1996" s="89"/>
      <c r="BE1996" s="89"/>
      <c r="BF1996" s="89"/>
      <c r="BG1996" s="89"/>
      <c r="BH1996" s="89"/>
      <c r="BI1996" s="89"/>
      <c r="BJ1996" s="89"/>
    </row>
    <row r="1997" spans="1:62" ht="12.75" x14ac:dyDescent="0.2">
      <c r="A1997" s="89"/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89"/>
      <c r="P1997" s="89"/>
      <c r="Q1997" s="89"/>
      <c r="R1997" s="89"/>
      <c r="S1997" s="89"/>
      <c r="T1997" s="89"/>
      <c r="U1997" s="89"/>
      <c r="V1997" s="89"/>
      <c r="W1997" s="89"/>
      <c r="X1997" s="89"/>
      <c r="Y1997" s="89"/>
      <c r="Z1997" s="89"/>
      <c r="AA1997" s="89"/>
      <c r="AB1997" s="89"/>
      <c r="AC1997" s="89"/>
      <c r="AD1997" s="89"/>
      <c r="AE1997" s="89"/>
      <c r="AF1997" s="89"/>
      <c r="AG1997" s="89"/>
      <c r="AH1997" s="89"/>
      <c r="AI1997" s="89"/>
      <c r="AJ1997" s="89"/>
      <c r="AK1997" s="89"/>
      <c r="AL1997" s="89"/>
      <c r="AM1997" s="89"/>
      <c r="AN1997" s="89"/>
      <c r="AO1997" s="89"/>
      <c r="AP1997" s="89"/>
      <c r="AQ1997" s="89"/>
      <c r="AR1997" s="89"/>
      <c r="AS1997" s="89"/>
      <c r="AT1997" s="89"/>
      <c r="AU1997" s="89"/>
      <c r="AV1997" s="89"/>
      <c r="AW1997" s="89"/>
      <c r="AX1997" s="89"/>
      <c r="AY1997" s="89"/>
      <c r="AZ1997" s="89"/>
      <c r="BA1997" s="89"/>
      <c r="BB1997" s="89"/>
      <c r="BC1997" s="89"/>
      <c r="BD1997" s="89"/>
      <c r="BE1997" s="89"/>
      <c r="BF1997" s="89"/>
      <c r="BG1997" s="89"/>
      <c r="BH1997" s="89"/>
      <c r="BI1997" s="89"/>
      <c r="BJ1997" s="89"/>
    </row>
    <row r="1998" spans="1:62" ht="12.75" x14ac:dyDescent="0.2">
      <c r="A1998" s="89"/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  <c r="P1998" s="89"/>
      <c r="Q1998" s="89"/>
      <c r="R1998" s="89"/>
      <c r="S1998" s="89"/>
      <c r="T1998" s="89"/>
      <c r="U1998" s="89"/>
      <c r="V1998" s="89"/>
      <c r="W1998" s="89"/>
      <c r="X1998" s="89"/>
      <c r="Y1998" s="89"/>
      <c r="Z1998" s="89"/>
      <c r="AA1998" s="89"/>
      <c r="AB1998" s="89"/>
      <c r="AC1998" s="89"/>
      <c r="AD1998" s="89"/>
      <c r="AE1998" s="89"/>
      <c r="AF1998" s="89"/>
      <c r="AG1998" s="89"/>
      <c r="AH1998" s="89"/>
      <c r="AI1998" s="89"/>
      <c r="AJ1998" s="89"/>
      <c r="AK1998" s="89"/>
      <c r="AL1998" s="89"/>
      <c r="AM1998" s="89"/>
      <c r="AN1998" s="89"/>
      <c r="AO1998" s="89"/>
      <c r="AP1998" s="89"/>
      <c r="AQ1998" s="89"/>
      <c r="AR1998" s="89"/>
      <c r="AS1998" s="89"/>
      <c r="AT1998" s="89"/>
      <c r="AU1998" s="89"/>
      <c r="AV1998" s="89"/>
      <c r="AW1998" s="89"/>
      <c r="AX1998" s="89"/>
      <c r="AY1998" s="89"/>
      <c r="AZ1998" s="89"/>
      <c r="BA1998" s="89"/>
      <c r="BB1998" s="89"/>
      <c r="BC1998" s="89"/>
      <c r="BD1998" s="89"/>
      <c r="BE1998" s="89"/>
      <c r="BF1998" s="89"/>
      <c r="BG1998" s="89"/>
      <c r="BH1998" s="89"/>
      <c r="BI1998" s="89"/>
      <c r="BJ1998" s="89"/>
    </row>
    <row r="1999" spans="1:62" ht="12.75" x14ac:dyDescent="0.2">
      <c r="A1999" s="89"/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89"/>
      <c r="O1999" s="89"/>
      <c r="P1999" s="89"/>
      <c r="Q1999" s="89"/>
      <c r="R1999" s="89"/>
      <c r="S1999" s="89"/>
      <c r="T1999" s="89"/>
      <c r="U1999" s="89"/>
      <c r="V1999" s="89"/>
      <c r="W1999" s="89"/>
      <c r="X1999" s="89"/>
      <c r="Y1999" s="89"/>
      <c r="Z1999" s="89"/>
      <c r="AA1999" s="89"/>
      <c r="AB1999" s="89"/>
      <c r="AC1999" s="89"/>
      <c r="AD1999" s="89"/>
      <c r="AE1999" s="89"/>
      <c r="AF1999" s="89"/>
      <c r="AG1999" s="89"/>
      <c r="AH1999" s="89"/>
      <c r="AI1999" s="89"/>
      <c r="AJ1999" s="89"/>
      <c r="AK1999" s="89"/>
      <c r="AL1999" s="89"/>
      <c r="AM1999" s="89"/>
      <c r="AN1999" s="89"/>
      <c r="AO1999" s="89"/>
      <c r="AP1999" s="89"/>
      <c r="AQ1999" s="89"/>
      <c r="AR1999" s="89"/>
      <c r="AS1999" s="89"/>
      <c r="AT1999" s="89"/>
      <c r="AU1999" s="89"/>
      <c r="AV1999" s="89"/>
      <c r="AW1999" s="89"/>
      <c r="AX1999" s="89"/>
      <c r="AY1999" s="89"/>
      <c r="AZ1999" s="89"/>
      <c r="BA1999" s="89"/>
      <c r="BB1999" s="89"/>
      <c r="BC1999" s="89"/>
      <c r="BD1999" s="89"/>
      <c r="BE1999" s="89"/>
      <c r="BF1999" s="89"/>
      <c r="BG1999" s="89"/>
      <c r="BH1999" s="89"/>
      <c r="BI1999" s="89"/>
      <c r="BJ1999" s="89"/>
    </row>
    <row r="2000" spans="1:62" ht="12.75" x14ac:dyDescent="0.2">
      <c r="A2000" s="89"/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89"/>
      <c r="O2000" s="89"/>
      <c r="P2000" s="89"/>
      <c r="Q2000" s="89"/>
      <c r="R2000" s="89"/>
      <c r="S2000" s="89"/>
      <c r="T2000" s="89"/>
      <c r="U2000" s="89"/>
      <c r="V2000" s="89"/>
      <c r="W2000" s="89"/>
      <c r="X2000" s="89"/>
      <c r="Y2000" s="89"/>
      <c r="Z2000" s="89"/>
      <c r="AA2000" s="89"/>
      <c r="AB2000" s="89"/>
      <c r="AC2000" s="89"/>
      <c r="AD2000" s="89"/>
      <c r="AE2000" s="89"/>
      <c r="AF2000" s="89"/>
      <c r="AG2000" s="89"/>
      <c r="AH2000" s="89"/>
      <c r="AI2000" s="89"/>
      <c r="AJ2000" s="89"/>
      <c r="AK2000" s="89"/>
      <c r="AL2000" s="89"/>
      <c r="AM2000" s="89"/>
      <c r="AN2000" s="89"/>
      <c r="AO2000" s="89"/>
      <c r="AP2000" s="89"/>
      <c r="AQ2000" s="89"/>
      <c r="AR2000" s="89"/>
      <c r="AS2000" s="89"/>
      <c r="AT2000" s="89"/>
      <c r="AU2000" s="89"/>
      <c r="AV2000" s="89"/>
      <c r="AW2000" s="89"/>
      <c r="AX2000" s="89"/>
      <c r="AY2000" s="89"/>
      <c r="AZ2000" s="89"/>
      <c r="BA2000" s="89"/>
      <c r="BB2000" s="89"/>
      <c r="BC2000" s="89"/>
      <c r="BD2000" s="89"/>
      <c r="BE2000" s="89"/>
      <c r="BF2000" s="89"/>
      <c r="BG2000" s="89"/>
      <c r="BH2000" s="89"/>
      <c r="BI2000" s="89"/>
      <c r="BJ2000" s="89"/>
    </row>
    <row r="2001" spans="1:62" ht="12.75" x14ac:dyDescent="0.2">
      <c r="A2001" s="89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89"/>
      <c r="P2001" s="89"/>
      <c r="Q2001" s="89"/>
      <c r="R2001" s="89"/>
      <c r="S2001" s="89"/>
      <c r="T2001" s="89"/>
      <c r="U2001" s="89"/>
      <c r="V2001" s="89"/>
      <c r="W2001" s="89"/>
      <c r="X2001" s="89"/>
      <c r="Y2001" s="89"/>
      <c r="Z2001" s="89"/>
      <c r="AA2001" s="89"/>
      <c r="AB2001" s="89"/>
      <c r="AC2001" s="89"/>
      <c r="AD2001" s="89"/>
      <c r="AE2001" s="89"/>
      <c r="AF2001" s="89"/>
      <c r="AG2001" s="89"/>
      <c r="AH2001" s="89"/>
      <c r="AI2001" s="89"/>
      <c r="AJ2001" s="89"/>
      <c r="AK2001" s="89"/>
      <c r="AL2001" s="89"/>
      <c r="AM2001" s="89"/>
      <c r="AN2001" s="89"/>
      <c r="AO2001" s="89"/>
      <c r="AP2001" s="89"/>
      <c r="AQ2001" s="89"/>
      <c r="AR2001" s="89"/>
      <c r="AS2001" s="89"/>
      <c r="AT2001" s="89"/>
      <c r="AU2001" s="89"/>
      <c r="AV2001" s="89"/>
      <c r="AW2001" s="89"/>
      <c r="AX2001" s="89"/>
      <c r="AY2001" s="89"/>
      <c r="AZ2001" s="89"/>
      <c r="BA2001" s="89"/>
      <c r="BB2001" s="89"/>
      <c r="BC2001" s="89"/>
      <c r="BD2001" s="89"/>
      <c r="BE2001" s="89"/>
      <c r="BF2001" s="89"/>
      <c r="BG2001" s="89"/>
      <c r="BH2001" s="89"/>
      <c r="BI2001" s="89"/>
      <c r="BJ2001" s="89"/>
    </row>
    <row r="2002" spans="1:62" ht="12.75" x14ac:dyDescent="0.2">
      <c r="A2002" s="89"/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  <c r="L2002" s="89"/>
      <c r="M2002" s="89"/>
      <c r="N2002" s="89"/>
      <c r="O2002" s="89"/>
      <c r="P2002" s="89"/>
      <c r="Q2002" s="89"/>
      <c r="R2002" s="89"/>
      <c r="S2002" s="89"/>
      <c r="T2002" s="89"/>
      <c r="U2002" s="89"/>
      <c r="V2002" s="89"/>
      <c r="W2002" s="89"/>
      <c r="X2002" s="89"/>
      <c r="Y2002" s="89"/>
      <c r="Z2002" s="89"/>
      <c r="AA2002" s="89"/>
      <c r="AB2002" s="89"/>
      <c r="AC2002" s="89"/>
      <c r="AD2002" s="89"/>
      <c r="AE2002" s="89"/>
      <c r="AF2002" s="89"/>
      <c r="AG2002" s="89"/>
      <c r="AH2002" s="89"/>
      <c r="AI2002" s="89"/>
      <c r="AJ2002" s="89"/>
      <c r="AK2002" s="89"/>
      <c r="AL2002" s="89"/>
      <c r="AM2002" s="89"/>
      <c r="AN2002" s="89"/>
      <c r="AO2002" s="89"/>
      <c r="AP2002" s="89"/>
      <c r="AQ2002" s="89"/>
      <c r="AR2002" s="89"/>
      <c r="AS2002" s="89"/>
      <c r="AT2002" s="89"/>
      <c r="AU2002" s="89"/>
      <c r="AV2002" s="89"/>
      <c r="AW2002" s="89"/>
      <c r="AX2002" s="89"/>
      <c r="AY2002" s="89"/>
      <c r="AZ2002" s="89"/>
      <c r="BA2002" s="89"/>
      <c r="BB2002" s="89"/>
      <c r="BC2002" s="89"/>
      <c r="BD2002" s="89"/>
      <c r="BE2002" s="89"/>
      <c r="BF2002" s="89"/>
      <c r="BG2002" s="89"/>
      <c r="BH2002" s="89"/>
      <c r="BI2002" s="89"/>
      <c r="BJ2002" s="89"/>
    </row>
    <row r="2003" spans="1:62" ht="12.75" x14ac:dyDescent="0.2">
      <c r="A2003" s="89"/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89"/>
      <c r="O2003" s="89"/>
      <c r="P2003" s="89"/>
      <c r="Q2003" s="89"/>
      <c r="R2003" s="89"/>
      <c r="S2003" s="89"/>
      <c r="T2003" s="89"/>
      <c r="U2003" s="89"/>
      <c r="V2003" s="89"/>
      <c r="W2003" s="89"/>
      <c r="X2003" s="89"/>
      <c r="Y2003" s="89"/>
      <c r="Z2003" s="89"/>
      <c r="AA2003" s="89"/>
      <c r="AB2003" s="89"/>
      <c r="AC2003" s="89"/>
      <c r="AD2003" s="89"/>
      <c r="AE2003" s="89"/>
      <c r="AF2003" s="89"/>
      <c r="AG2003" s="89"/>
      <c r="AH2003" s="89"/>
      <c r="AI2003" s="89"/>
      <c r="AJ2003" s="89"/>
      <c r="AK2003" s="89"/>
      <c r="AL2003" s="89"/>
      <c r="AM2003" s="89"/>
      <c r="AN2003" s="89"/>
      <c r="AO2003" s="89"/>
      <c r="AP2003" s="89"/>
      <c r="AQ2003" s="89"/>
      <c r="AR2003" s="89"/>
      <c r="AS2003" s="89"/>
      <c r="AT2003" s="89"/>
      <c r="AU2003" s="89"/>
      <c r="AV2003" s="89"/>
      <c r="AW2003" s="89"/>
      <c r="AX2003" s="89"/>
      <c r="AY2003" s="89"/>
      <c r="AZ2003" s="89"/>
      <c r="BA2003" s="89"/>
      <c r="BB2003" s="89"/>
      <c r="BC2003" s="89"/>
      <c r="BD2003" s="89"/>
      <c r="BE2003" s="89"/>
      <c r="BF2003" s="89"/>
      <c r="BG2003" s="89"/>
      <c r="BH2003" s="89"/>
      <c r="BI2003" s="89"/>
      <c r="BJ2003" s="89"/>
    </row>
    <row r="2004" spans="1:62" ht="12.75" x14ac:dyDescent="0.2">
      <c r="A2004" s="89"/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  <c r="L2004" s="89"/>
      <c r="M2004" s="89"/>
      <c r="N2004" s="89"/>
      <c r="O2004" s="89"/>
      <c r="P2004" s="89"/>
      <c r="Q2004" s="89"/>
      <c r="R2004" s="89"/>
      <c r="S2004" s="89"/>
      <c r="T2004" s="89"/>
      <c r="U2004" s="89"/>
      <c r="V2004" s="89"/>
      <c r="W2004" s="89"/>
      <c r="X2004" s="89"/>
      <c r="Y2004" s="89"/>
      <c r="Z2004" s="89"/>
      <c r="AA2004" s="89"/>
      <c r="AB2004" s="89"/>
      <c r="AC2004" s="89"/>
      <c r="AD2004" s="89"/>
      <c r="AE2004" s="89"/>
      <c r="AF2004" s="89"/>
      <c r="AG2004" s="89"/>
      <c r="AH2004" s="89"/>
      <c r="AI2004" s="89"/>
      <c r="AJ2004" s="89"/>
      <c r="AK2004" s="89"/>
      <c r="AL2004" s="89"/>
      <c r="AM2004" s="89"/>
      <c r="AN2004" s="89"/>
      <c r="AO2004" s="89"/>
      <c r="AP2004" s="89"/>
      <c r="AQ2004" s="89"/>
      <c r="AR2004" s="89"/>
      <c r="AS2004" s="89"/>
      <c r="AT2004" s="89"/>
      <c r="AU2004" s="89"/>
      <c r="AV2004" s="89"/>
      <c r="AW2004" s="89"/>
      <c r="AX2004" s="89"/>
      <c r="AY2004" s="89"/>
      <c r="AZ2004" s="89"/>
      <c r="BA2004" s="89"/>
      <c r="BB2004" s="89"/>
      <c r="BC2004" s="89"/>
      <c r="BD2004" s="89"/>
      <c r="BE2004" s="89"/>
      <c r="BF2004" s="89"/>
      <c r="BG2004" s="89"/>
      <c r="BH2004" s="89"/>
      <c r="BI2004" s="89"/>
      <c r="BJ2004" s="89"/>
    </row>
    <row r="2005" spans="1:62" ht="12.75" x14ac:dyDescent="0.2">
      <c r="A2005" s="89"/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  <c r="L2005" s="89"/>
      <c r="M2005" s="89"/>
      <c r="N2005" s="89"/>
      <c r="O2005" s="89"/>
      <c r="P2005" s="89"/>
      <c r="Q2005" s="89"/>
      <c r="R2005" s="89"/>
      <c r="S2005" s="89"/>
      <c r="T2005" s="89"/>
      <c r="U2005" s="89"/>
      <c r="V2005" s="89"/>
      <c r="W2005" s="89"/>
      <c r="X2005" s="89"/>
      <c r="Y2005" s="89"/>
      <c r="Z2005" s="89"/>
      <c r="AA2005" s="89"/>
      <c r="AB2005" s="89"/>
      <c r="AC2005" s="89"/>
      <c r="AD2005" s="89"/>
      <c r="AE2005" s="89"/>
      <c r="AF2005" s="89"/>
      <c r="AG2005" s="89"/>
      <c r="AH2005" s="89"/>
      <c r="AI2005" s="89"/>
      <c r="AJ2005" s="89"/>
      <c r="AK2005" s="89"/>
      <c r="AL2005" s="89"/>
      <c r="AM2005" s="89"/>
      <c r="AN2005" s="89"/>
      <c r="AO2005" s="89"/>
      <c r="AP2005" s="89"/>
      <c r="AQ2005" s="89"/>
      <c r="AR2005" s="89"/>
      <c r="AS2005" s="89"/>
      <c r="AT2005" s="89"/>
      <c r="AU2005" s="89"/>
      <c r="AV2005" s="89"/>
      <c r="AW2005" s="89"/>
      <c r="AX2005" s="89"/>
      <c r="AY2005" s="89"/>
      <c r="AZ2005" s="89"/>
      <c r="BA2005" s="89"/>
      <c r="BB2005" s="89"/>
      <c r="BC2005" s="89"/>
      <c r="BD2005" s="89"/>
      <c r="BE2005" s="89"/>
      <c r="BF2005" s="89"/>
      <c r="BG2005" s="89"/>
      <c r="BH2005" s="89"/>
      <c r="BI2005" s="89"/>
      <c r="BJ2005" s="89"/>
    </row>
    <row r="2006" spans="1:62" ht="12.75" x14ac:dyDescent="0.2">
      <c r="A2006" s="89"/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  <c r="L2006" s="89"/>
      <c r="M2006" s="89"/>
      <c r="N2006" s="89"/>
      <c r="O2006" s="89"/>
      <c r="P2006" s="89"/>
      <c r="Q2006" s="89"/>
      <c r="R2006" s="89"/>
      <c r="S2006" s="89"/>
      <c r="T2006" s="89"/>
      <c r="U2006" s="89"/>
      <c r="V2006" s="89"/>
      <c r="W2006" s="89"/>
      <c r="X2006" s="89"/>
      <c r="Y2006" s="89"/>
      <c r="Z2006" s="89"/>
      <c r="AA2006" s="89"/>
      <c r="AB2006" s="89"/>
      <c r="AC2006" s="89"/>
      <c r="AD2006" s="89"/>
      <c r="AE2006" s="89"/>
      <c r="AF2006" s="89"/>
      <c r="AG2006" s="89"/>
      <c r="AH2006" s="89"/>
      <c r="AI2006" s="89"/>
      <c r="AJ2006" s="89"/>
      <c r="AK2006" s="89"/>
      <c r="AL2006" s="89"/>
      <c r="AM2006" s="89"/>
      <c r="AN2006" s="89"/>
      <c r="AO2006" s="89"/>
      <c r="AP2006" s="89"/>
      <c r="AQ2006" s="89"/>
      <c r="AR2006" s="89"/>
      <c r="AS2006" s="89"/>
      <c r="AT2006" s="89"/>
      <c r="AU2006" s="89"/>
      <c r="AV2006" s="89"/>
      <c r="AW2006" s="89"/>
      <c r="AX2006" s="89"/>
      <c r="AY2006" s="89"/>
      <c r="AZ2006" s="89"/>
      <c r="BA2006" s="89"/>
      <c r="BB2006" s="89"/>
      <c r="BC2006" s="89"/>
      <c r="BD2006" s="89"/>
      <c r="BE2006" s="89"/>
      <c r="BF2006" s="89"/>
      <c r="BG2006" s="89"/>
      <c r="BH2006" s="89"/>
      <c r="BI2006" s="89"/>
      <c r="BJ2006" s="89"/>
    </row>
    <row r="2007" spans="1:62" ht="12.75" x14ac:dyDescent="0.2">
      <c r="A2007" s="89"/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89"/>
      <c r="O2007" s="89"/>
      <c r="P2007" s="89"/>
      <c r="Q2007" s="89"/>
      <c r="R2007" s="89"/>
      <c r="S2007" s="89"/>
      <c r="T2007" s="89"/>
      <c r="U2007" s="89"/>
      <c r="V2007" s="89"/>
      <c r="W2007" s="89"/>
      <c r="X2007" s="89"/>
      <c r="Y2007" s="89"/>
      <c r="Z2007" s="89"/>
      <c r="AA2007" s="89"/>
      <c r="AB2007" s="89"/>
      <c r="AC2007" s="89"/>
      <c r="AD2007" s="89"/>
      <c r="AE2007" s="89"/>
      <c r="AF2007" s="89"/>
      <c r="AG2007" s="89"/>
      <c r="AH2007" s="89"/>
      <c r="AI2007" s="89"/>
      <c r="AJ2007" s="89"/>
      <c r="AK2007" s="89"/>
      <c r="AL2007" s="89"/>
      <c r="AM2007" s="89"/>
      <c r="AN2007" s="89"/>
      <c r="AO2007" s="89"/>
      <c r="AP2007" s="89"/>
      <c r="AQ2007" s="89"/>
      <c r="AR2007" s="89"/>
      <c r="AS2007" s="89"/>
      <c r="AT2007" s="89"/>
      <c r="AU2007" s="89"/>
      <c r="AV2007" s="89"/>
      <c r="AW2007" s="89"/>
      <c r="AX2007" s="89"/>
      <c r="AY2007" s="89"/>
      <c r="AZ2007" s="89"/>
      <c r="BA2007" s="89"/>
      <c r="BB2007" s="89"/>
      <c r="BC2007" s="89"/>
      <c r="BD2007" s="89"/>
      <c r="BE2007" s="89"/>
      <c r="BF2007" s="89"/>
      <c r="BG2007" s="89"/>
      <c r="BH2007" s="89"/>
      <c r="BI2007" s="89"/>
      <c r="BJ2007" s="89"/>
    </row>
    <row r="2008" spans="1:62" ht="12.75" x14ac:dyDescent="0.2">
      <c r="A2008" s="89"/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89"/>
      <c r="P2008" s="89"/>
      <c r="Q2008" s="89"/>
      <c r="R2008" s="89"/>
      <c r="S2008" s="89"/>
      <c r="T2008" s="89"/>
      <c r="U2008" s="89"/>
      <c r="V2008" s="89"/>
      <c r="W2008" s="89"/>
      <c r="X2008" s="89"/>
      <c r="Y2008" s="89"/>
      <c r="Z2008" s="89"/>
      <c r="AA2008" s="89"/>
      <c r="AB2008" s="89"/>
      <c r="AC2008" s="89"/>
      <c r="AD2008" s="89"/>
      <c r="AE2008" s="89"/>
      <c r="AF2008" s="89"/>
      <c r="AG2008" s="89"/>
      <c r="AH2008" s="89"/>
      <c r="AI2008" s="89"/>
      <c r="AJ2008" s="89"/>
      <c r="AK2008" s="89"/>
      <c r="AL2008" s="89"/>
      <c r="AM2008" s="89"/>
      <c r="AN2008" s="89"/>
      <c r="AO2008" s="89"/>
      <c r="AP2008" s="89"/>
      <c r="AQ2008" s="89"/>
      <c r="AR2008" s="89"/>
      <c r="AS2008" s="89"/>
      <c r="AT2008" s="89"/>
      <c r="AU2008" s="89"/>
      <c r="AV2008" s="89"/>
      <c r="AW2008" s="89"/>
      <c r="AX2008" s="89"/>
      <c r="AY2008" s="89"/>
      <c r="AZ2008" s="89"/>
      <c r="BA2008" s="89"/>
      <c r="BB2008" s="89"/>
      <c r="BC2008" s="89"/>
      <c r="BD2008" s="89"/>
      <c r="BE2008" s="89"/>
      <c r="BF2008" s="89"/>
      <c r="BG2008" s="89"/>
      <c r="BH2008" s="89"/>
      <c r="BI2008" s="89"/>
      <c r="BJ2008" s="89"/>
    </row>
    <row r="2009" spans="1:62" ht="12.75" x14ac:dyDescent="0.2">
      <c r="A2009" s="89"/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89"/>
      <c r="P2009" s="89"/>
      <c r="Q2009" s="89"/>
      <c r="R2009" s="89"/>
      <c r="S2009" s="89"/>
      <c r="T2009" s="89"/>
      <c r="U2009" s="89"/>
      <c r="V2009" s="89"/>
      <c r="W2009" s="89"/>
      <c r="X2009" s="89"/>
      <c r="Y2009" s="89"/>
      <c r="Z2009" s="89"/>
      <c r="AA2009" s="89"/>
      <c r="AB2009" s="89"/>
      <c r="AC2009" s="89"/>
      <c r="AD2009" s="89"/>
      <c r="AE2009" s="89"/>
      <c r="AF2009" s="89"/>
      <c r="AG2009" s="89"/>
      <c r="AH2009" s="89"/>
      <c r="AI2009" s="89"/>
      <c r="AJ2009" s="89"/>
      <c r="AK2009" s="89"/>
      <c r="AL2009" s="89"/>
      <c r="AM2009" s="89"/>
      <c r="AN2009" s="89"/>
      <c r="AO2009" s="89"/>
      <c r="AP2009" s="89"/>
      <c r="AQ2009" s="89"/>
      <c r="AR2009" s="89"/>
      <c r="AS2009" s="89"/>
      <c r="AT2009" s="89"/>
      <c r="AU2009" s="89"/>
      <c r="AV2009" s="89"/>
      <c r="AW2009" s="89"/>
      <c r="AX2009" s="89"/>
      <c r="AY2009" s="89"/>
      <c r="AZ2009" s="89"/>
      <c r="BA2009" s="89"/>
      <c r="BB2009" s="89"/>
      <c r="BC2009" s="89"/>
      <c r="BD2009" s="89"/>
      <c r="BE2009" s="89"/>
      <c r="BF2009" s="89"/>
      <c r="BG2009" s="89"/>
      <c r="BH2009" s="89"/>
      <c r="BI2009" s="89"/>
      <c r="BJ2009" s="89"/>
    </row>
    <row r="2010" spans="1:62" ht="12.75" x14ac:dyDescent="0.2">
      <c r="A2010" s="89"/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89"/>
      <c r="P2010" s="89"/>
      <c r="Q2010" s="89"/>
      <c r="R2010" s="89"/>
      <c r="S2010" s="89"/>
      <c r="T2010" s="89"/>
      <c r="U2010" s="89"/>
      <c r="V2010" s="89"/>
      <c r="W2010" s="89"/>
      <c r="X2010" s="89"/>
      <c r="Y2010" s="89"/>
      <c r="Z2010" s="89"/>
      <c r="AA2010" s="89"/>
      <c r="AB2010" s="89"/>
      <c r="AC2010" s="89"/>
      <c r="AD2010" s="89"/>
      <c r="AE2010" s="89"/>
      <c r="AF2010" s="89"/>
      <c r="AG2010" s="89"/>
      <c r="AH2010" s="89"/>
      <c r="AI2010" s="89"/>
      <c r="AJ2010" s="89"/>
      <c r="AK2010" s="89"/>
      <c r="AL2010" s="89"/>
      <c r="AM2010" s="89"/>
      <c r="AN2010" s="89"/>
      <c r="AO2010" s="89"/>
      <c r="AP2010" s="89"/>
      <c r="AQ2010" s="89"/>
      <c r="AR2010" s="89"/>
      <c r="AS2010" s="89"/>
      <c r="AT2010" s="89"/>
      <c r="AU2010" s="89"/>
      <c r="AV2010" s="89"/>
      <c r="AW2010" s="89"/>
      <c r="AX2010" s="89"/>
      <c r="AY2010" s="89"/>
      <c r="AZ2010" s="89"/>
      <c r="BA2010" s="89"/>
      <c r="BB2010" s="89"/>
      <c r="BC2010" s="89"/>
      <c r="BD2010" s="89"/>
      <c r="BE2010" s="89"/>
      <c r="BF2010" s="89"/>
      <c r="BG2010" s="89"/>
      <c r="BH2010" s="89"/>
      <c r="BI2010" s="89"/>
      <c r="BJ2010" s="89"/>
    </row>
    <row r="2011" spans="1:62" ht="12.75" x14ac:dyDescent="0.2">
      <c r="A2011" s="89"/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89"/>
      <c r="P2011" s="89"/>
      <c r="Q2011" s="89"/>
      <c r="R2011" s="89"/>
      <c r="S2011" s="89"/>
      <c r="T2011" s="89"/>
      <c r="U2011" s="89"/>
      <c r="V2011" s="89"/>
      <c r="W2011" s="89"/>
      <c r="X2011" s="89"/>
      <c r="Y2011" s="89"/>
      <c r="Z2011" s="89"/>
      <c r="AA2011" s="89"/>
      <c r="AB2011" s="89"/>
      <c r="AC2011" s="89"/>
      <c r="AD2011" s="89"/>
      <c r="AE2011" s="89"/>
      <c r="AF2011" s="89"/>
      <c r="AG2011" s="89"/>
      <c r="AH2011" s="89"/>
      <c r="AI2011" s="89"/>
      <c r="AJ2011" s="89"/>
      <c r="AK2011" s="89"/>
      <c r="AL2011" s="89"/>
      <c r="AM2011" s="89"/>
      <c r="AN2011" s="89"/>
      <c r="AO2011" s="89"/>
      <c r="AP2011" s="89"/>
      <c r="AQ2011" s="89"/>
      <c r="AR2011" s="89"/>
      <c r="AS2011" s="89"/>
      <c r="AT2011" s="89"/>
      <c r="AU2011" s="89"/>
      <c r="AV2011" s="89"/>
      <c r="AW2011" s="89"/>
      <c r="AX2011" s="89"/>
      <c r="AY2011" s="89"/>
      <c r="AZ2011" s="89"/>
      <c r="BA2011" s="89"/>
      <c r="BB2011" s="89"/>
      <c r="BC2011" s="89"/>
      <c r="BD2011" s="89"/>
      <c r="BE2011" s="89"/>
      <c r="BF2011" s="89"/>
      <c r="BG2011" s="89"/>
      <c r="BH2011" s="89"/>
      <c r="BI2011" s="89"/>
      <c r="BJ2011" s="89"/>
    </row>
    <row r="2012" spans="1:62" ht="12.75" x14ac:dyDescent="0.2">
      <c r="A2012" s="89"/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89"/>
      <c r="P2012" s="89"/>
      <c r="Q2012" s="89"/>
      <c r="R2012" s="89"/>
      <c r="S2012" s="89"/>
      <c r="T2012" s="89"/>
      <c r="U2012" s="89"/>
      <c r="V2012" s="89"/>
      <c r="W2012" s="89"/>
      <c r="X2012" s="89"/>
      <c r="Y2012" s="89"/>
      <c r="Z2012" s="89"/>
      <c r="AA2012" s="89"/>
      <c r="AB2012" s="89"/>
      <c r="AC2012" s="89"/>
      <c r="AD2012" s="89"/>
      <c r="AE2012" s="89"/>
      <c r="AF2012" s="89"/>
      <c r="AG2012" s="89"/>
      <c r="AH2012" s="89"/>
      <c r="AI2012" s="89"/>
      <c r="AJ2012" s="89"/>
      <c r="AK2012" s="89"/>
      <c r="AL2012" s="89"/>
      <c r="AM2012" s="89"/>
      <c r="AN2012" s="89"/>
      <c r="AO2012" s="89"/>
      <c r="AP2012" s="89"/>
      <c r="AQ2012" s="89"/>
      <c r="AR2012" s="89"/>
      <c r="AS2012" s="89"/>
      <c r="AT2012" s="89"/>
      <c r="AU2012" s="89"/>
      <c r="AV2012" s="89"/>
      <c r="AW2012" s="89"/>
      <c r="AX2012" s="89"/>
      <c r="AY2012" s="89"/>
      <c r="AZ2012" s="89"/>
      <c r="BA2012" s="89"/>
      <c r="BB2012" s="89"/>
      <c r="BC2012" s="89"/>
      <c r="BD2012" s="89"/>
      <c r="BE2012" s="89"/>
      <c r="BF2012" s="89"/>
      <c r="BG2012" s="89"/>
      <c r="BH2012" s="89"/>
      <c r="BI2012" s="89"/>
      <c r="BJ2012" s="89"/>
    </row>
    <row r="2013" spans="1:62" ht="12.75" x14ac:dyDescent="0.2">
      <c r="A2013" s="89"/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89"/>
      <c r="P2013" s="89"/>
      <c r="Q2013" s="89"/>
      <c r="R2013" s="89"/>
      <c r="S2013" s="89"/>
      <c r="T2013" s="89"/>
      <c r="U2013" s="89"/>
      <c r="V2013" s="89"/>
      <c r="W2013" s="89"/>
      <c r="X2013" s="89"/>
      <c r="Y2013" s="89"/>
      <c r="Z2013" s="89"/>
      <c r="AA2013" s="89"/>
      <c r="AB2013" s="89"/>
      <c r="AC2013" s="89"/>
      <c r="AD2013" s="89"/>
      <c r="AE2013" s="89"/>
      <c r="AF2013" s="89"/>
      <c r="AG2013" s="89"/>
      <c r="AH2013" s="89"/>
      <c r="AI2013" s="89"/>
      <c r="AJ2013" s="89"/>
      <c r="AK2013" s="89"/>
      <c r="AL2013" s="89"/>
      <c r="AM2013" s="89"/>
      <c r="AN2013" s="89"/>
      <c r="AO2013" s="89"/>
      <c r="AP2013" s="89"/>
      <c r="AQ2013" s="89"/>
      <c r="AR2013" s="89"/>
      <c r="AS2013" s="89"/>
      <c r="AT2013" s="89"/>
      <c r="AU2013" s="89"/>
      <c r="AV2013" s="89"/>
      <c r="AW2013" s="89"/>
      <c r="AX2013" s="89"/>
      <c r="AY2013" s="89"/>
      <c r="AZ2013" s="89"/>
      <c r="BA2013" s="89"/>
      <c r="BB2013" s="89"/>
      <c r="BC2013" s="89"/>
      <c r="BD2013" s="89"/>
      <c r="BE2013" s="89"/>
      <c r="BF2013" s="89"/>
      <c r="BG2013" s="89"/>
      <c r="BH2013" s="89"/>
      <c r="BI2013" s="89"/>
      <c r="BJ2013" s="89"/>
    </row>
    <row r="2014" spans="1:62" ht="12.75" x14ac:dyDescent="0.2">
      <c r="A2014" s="89"/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89"/>
      <c r="P2014" s="89"/>
      <c r="Q2014" s="89"/>
      <c r="R2014" s="89"/>
      <c r="S2014" s="89"/>
      <c r="T2014" s="89"/>
      <c r="U2014" s="89"/>
      <c r="V2014" s="89"/>
      <c r="W2014" s="89"/>
      <c r="X2014" s="89"/>
      <c r="Y2014" s="89"/>
      <c r="Z2014" s="89"/>
      <c r="AA2014" s="89"/>
      <c r="AB2014" s="89"/>
      <c r="AC2014" s="89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89"/>
      <c r="AN2014" s="89"/>
      <c r="AO2014" s="89"/>
      <c r="AP2014" s="89"/>
      <c r="AQ2014" s="89"/>
      <c r="AR2014" s="89"/>
      <c r="AS2014" s="89"/>
      <c r="AT2014" s="89"/>
      <c r="AU2014" s="89"/>
      <c r="AV2014" s="89"/>
      <c r="AW2014" s="89"/>
      <c r="AX2014" s="89"/>
      <c r="AY2014" s="89"/>
      <c r="AZ2014" s="89"/>
      <c r="BA2014" s="89"/>
      <c r="BB2014" s="89"/>
      <c r="BC2014" s="89"/>
      <c r="BD2014" s="89"/>
      <c r="BE2014" s="89"/>
      <c r="BF2014" s="89"/>
      <c r="BG2014" s="89"/>
      <c r="BH2014" s="89"/>
      <c r="BI2014" s="89"/>
      <c r="BJ2014" s="89"/>
    </row>
    <row r="2015" spans="1:62" ht="12.75" x14ac:dyDescent="0.2">
      <c r="A2015" s="89"/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N2015" s="89"/>
      <c r="O2015" s="89"/>
      <c r="P2015" s="89"/>
      <c r="Q2015" s="89"/>
      <c r="R2015" s="89"/>
      <c r="S2015" s="89"/>
      <c r="T2015" s="89"/>
      <c r="U2015" s="89"/>
      <c r="V2015" s="89"/>
      <c r="W2015" s="89"/>
      <c r="X2015" s="89"/>
      <c r="Y2015" s="89"/>
      <c r="Z2015" s="89"/>
      <c r="AA2015" s="89"/>
      <c r="AB2015" s="89"/>
      <c r="AC2015" s="89"/>
      <c r="AD2015" s="89"/>
      <c r="AE2015" s="89"/>
      <c r="AF2015" s="89"/>
      <c r="AG2015" s="89"/>
      <c r="AH2015" s="89"/>
      <c r="AI2015" s="89"/>
      <c r="AJ2015" s="89"/>
      <c r="AK2015" s="89"/>
      <c r="AL2015" s="89"/>
      <c r="AM2015" s="89"/>
      <c r="AN2015" s="89"/>
      <c r="AO2015" s="89"/>
      <c r="AP2015" s="89"/>
      <c r="AQ2015" s="89"/>
      <c r="AR2015" s="89"/>
      <c r="AS2015" s="89"/>
      <c r="AT2015" s="89"/>
      <c r="AU2015" s="89"/>
      <c r="AV2015" s="89"/>
      <c r="AW2015" s="89"/>
      <c r="AX2015" s="89"/>
      <c r="AY2015" s="89"/>
      <c r="AZ2015" s="89"/>
      <c r="BA2015" s="89"/>
      <c r="BB2015" s="89"/>
      <c r="BC2015" s="89"/>
      <c r="BD2015" s="89"/>
      <c r="BE2015" s="89"/>
      <c r="BF2015" s="89"/>
      <c r="BG2015" s="89"/>
      <c r="BH2015" s="89"/>
      <c r="BI2015" s="89"/>
      <c r="BJ2015" s="89"/>
    </row>
    <row r="2016" spans="1:62" ht="12.75" x14ac:dyDescent="0.2">
      <c r="A2016" s="89"/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  <c r="L2016" s="89"/>
      <c r="M2016" s="89"/>
      <c r="N2016" s="89"/>
      <c r="O2016" s="89"/>
      <c r="P2016" s="89"/>
      <c r="Q2016" s="89"/>
      <c r="R2016" s="89"/>
      <c r="S2016" s="89"/>
      <c r="T2016" s="89"/>
      <c r="U2016" s="89"/>
      <c r="V2016" s="89"/>
      <c r="W2016" s="89"/>
      <c r="X2016" s="89"/>
      <c r="Y2016" s="89"/>
      <c r="Z2016" s="89"/>
      <c r="AA2016" s="89"/>
      <c r="AB2016" s="89"/>
      <c r="AC2016" s="89"/>
      <c r="AD2016" s="89"/>
      <c r="AE2016" s="89"/>
      <c r="AF2016" s="89"/>
      <c r="AG2016" s="89"/>
      <c r="AH2016" s="89"/>
      <c r="AI2016" s="89"/>
      <c r="AJ2016" s="89"/>
      <c r="AK2016" s="89"/>
      <c r="AL2016" s="89"/>
      <c r="AM2016" s="89"/>
      <c r="AN2016" s="89"/>
      <c r="AO2016" s="89"/>
      <c r="AP2016" s="89"/>
      <c r="AQ2016" s="89"/>
      <c r="AR2016" s="89"/>
      <c r="AS2016" s="89"/>
      <c r="AT2016" s="89"/>
      <c r="AU2016" s="89"/>
      <c r="AV2016" s="89"/>
      <c r="AW2016" s="89"/>
      <c r="AX2016" s="89"/>
      <c r="AY2016" s="89"/>
      <c r="AZ2016" s="89"/>
      <c r="BA2016" s="89"/>
      <c r="BB2016" s="89"/>
      <c r="BC2016" s="89"/>
      <c r="BD2016" s="89"/>
      <c r="BE2016" s="89"/>
      <c r="BF2016" s="89"/>
      <c r="BG2016" s="89"/>
      <c r="BH2016" s="89"/>
      <c r="BI2016" s="89"/>
      <c r="BJ2016" s="89"/>
    </row>
    <row r="2017" spans="1:62" ht="12.75" x14ac:dyDescent="0.2">
      <c r="A2017" s="89"/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89"/>
      <c r="O2017" s="89"/>
      <c r="P2017" s="89"/>
      <c r="Q2017" s="89"/>
      <c r="R2017" s="89"/>
      <c r="S2017" s="89"/>
      <c r="T2017" s="89"/>
      <c r="U2017" s="89"/>
      <c r="V2017" s="89"/>
      <c r="W2017" s="89"/>
      <c r="X2017" s="89"/>
      <c r="Y2017" s="89"/>
      <c r="Z2017" s="89"/>
      <c r="AA2017" s="89"/>
      <c r="AB2017" s="89"/>
      <c r="AC2017" s="89"/>
      <c r="AD2017" s="89"/>
      <c r="AE2017" s="89"/>
      <c r="AF2017" s="89"/>
      <c r="AG2017" s="89"/>
      <c r="AH2017" s="89"/>
      <c r="AI2017" s="89"/>
      <c r="AJ2017" s="89"/>
      <c r="AK2017" s="89"/>
      <c r="AL2017" s="89"/>
      <c r="AM2017" s="89"/>
      <c r="AN2017" s="89"/>
      <c r="AO2017" s="89"/>
      <c r="AP2017" s="89"/>
      <c r="AQ2017" s="89"/>
      <c r="AR2017" s="89"/>
      <c r="AS2017" s="89"/>
      <c r="AT2017" s="89"/>
      <c r="AU2017" s="89"/>
      <c r="AV2017" s="89"/>
      <c r="AW2017" s="89"/>
      <c r="AX2017" s="89"/>
      <c r="AY2017" s="89"/>
      <c r="AZ2017" s="89"/>
      <c r="BA2017" s="89"/>
      <c r="BB2017" s="89"/>
      <c r="BC2017" s="89"/>
      <c r="BD2017" s="89"/>
      <c r="BE2017" s="89"/>
      <c r="BF2017" s="89"/>
      <c r="BG2017" s="89"/>
      <c r="BH2017" s="89"/>
      <c r="BI2017" s="89"/>
      <c r="BJ2017" s="89"/>
    </row>
    <row r="2018" spans="1:62" ht="12.75" x14ac:dyDescent="0.2">
      <c r="A2018" s="89"/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89"/>
      <c r="O2018" s="89"/>
      <c r="P2018" s="89"/>
      <c r="Q2018" s="89"/>
      <c r="R2018" s="89"/>
      <c r="S2018" s="89"/>
      <c r="T2018" s="89"/>
      <c r="U2018" s="89"/>
      <c r="V2018" s="89"/>
      <c r="W2018" s="89"/>
      <c r="X2018" s="89"/>
      <c r="Y2018" s="89"/>
      <c r="Z2018" s="89"/>
      <c r="AA2018" s="89"/>
      <c r="AB2018" s="89"/>
      <c r="AC2018" s="89"/>
      <c r="AD2018" s="89"/>
      <c r="AE2018" s="89"/>
      <c r="AF2018" s="89"/>
      <c r="AG2018" s="89"/>
      <c r="AH2018" s="89"/>
      <c r="AI2018" s="89"/>
      <c r="AJ2018" s="89"/>
      <c r="AK2018" s="89"/>
      <c r="AL2018" s="89"/>
      <c r="AM2018" s="89"/>
      <c r="AN2018" s="89"/>
      <c r="AO2018" s="89"/>
      <c r="AP2018" s="89"/>
      <c r="AQ2018" s="89"/>
      <c r="AR2018" s="89"/>
      <c r="AS2018" s="89"/>
      <c r="AT2018" s="89"/>
      <c r="AU2018" s="89"/>
      <c r="AV2018" s="89"/>
      <c r="AW2018" s="89"/>
      <c r="AX2018" s="89"/>
      <c r="AY2018" s="89"/>
      <c r="AZ2018" s="89"/>
      <c r="BA2018" s="89"/>
      <c r="BB2018" s="89"/>
      <c r="BC2018" s="89"/>
      <c r="BD2018" s="89"/>
      <c r="BE2018" s="89"/>
      <c r="BF2018" s="89"/>
      <c r="BG2018" s="89"/>
      <c r="BH2018" s="89"/>
      <c r="BI2018" s="89"/>
      <c r="BJ2018" s="89"/>
    </row>
    <row r="2019" spans="1:62" ht="12.75" x14ac:dyDescent="0.2">
      <c r="A2019" s="89"/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  <c r="L2019" s="89"/>
      <c r="M2019" s="89"/>
      <c r="N2019" s="89"/>
      <c r="O2019" s="89"/>
      <c r="P2019" s="89"/>
      <c r="Q2019" s="89"/>
      <c r="R2019" s="89"/>
      <c r="S2019" s="89"/>
      <c r="T2019" s="89"/>
      <c r="U2019" s="89"/>
      <c r="V2019" s="89"/>
      <c r="W2019" s="89"/>
      <c r="X2019" s="89"/>
      <c r="Y2019" s="89"/>
      <c r="Z2019" s="89"/>
      <c r="AA2019" s="89"/>
      <c r="AB2019" s="89"/>
      <c r="AC2019" s="89"/>
      <c r="AD2019" s="89"/>
      <c r="AE2019" s="89"/>
      <c r="AF2019" s="89"/>
      <c r="AG2019" s="89"/>
      <c r="AH2019" s="89"/>
      <c r="AI2019" s="89"/>
      <c r="AJ2019" s="89"/>
      <c r="AK2019" s="89"/>
      <c r="AL2019" s="89"/>
      <c r="AM2019" s="89"/>
      <c r="AN2019" s="89"/>
      <c r="AO2019" s="89"/>
      <c r="AP2019" s="89"/>
      <c r="AQ2019" s="89"/>
      <c r="AR2019" s="89"/>
      <c r="AS2019" s="89"/>
      <c r="AT2019" s="89"/>
      <c r="AU2019" s="89"/>
      <c r="AV2019" s="89"/>
      <c r="AW2019" s="89"/>
      <c r="AX2019" s="89"/>
      <c r="AY2019" s="89"/>
      <c r="AZ2019" s="89"/>
      <c r="BA2019" s="89"/>
      <c r="BB2019" s="89"/>
      <c r="BC2019" s="89"/>
      <c r="BD2019" s="89"/>
      <c r="BE2019" s="89"/>
      <c r="BF2019" s="89"/>
      <c r="BG2019" s="89"/>
      <c r="BH2019" s="89"/>
      <c r="BI2019" s="89"/>
      <c r="BJ2019" s="89"/>
    </row>
    <row r="2020" spans="1:62" ht="12.75" x14ac:dyDescent="0.2">
      <c r="A2020" s="89"/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89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  <c r="AM2020" s="89"/>
      <c r="AN2020" s="89"/>
      <c r="AO2020" s="89"/>
      <c r="AP2020" s="89"/>
      <c r="AQ2020" s="89"/>
      <c r="AR2020" s="89"/>
      <c r="AS2020" s="89"/>
      <c r="AT2020" s="89"/>
      <c r="AU2020" s="89"/>
      <c r="AV2020" s="89"/>
      <c r="AW2020" s="89"/>
      <c r="AX2020" s="89"/>
      <c r="AY2020" s="89"/>
      <c r="AZ2020" s="89"/>
      <c r="BA2020" s="89"/>
      <c r="BB2020" s="89"/>
      <c r="BC2020" s="89"/>
      <c r="BD2020" s="89"/>
      <c r="BE2020" s="89"/>
      <c r="BF2020" s="89"/>
      <c r="BG2020" s="89"/>
      <c r="BH2020" s="89"/>
      <c r="BI2020" s="89"/>
      <c r="BJ2020" s="89"/>
    </row>
    <row r="2021" spans="1:62" ht="12.75" x14ac:dyDescent="0.2">
      <c r="A2021" s="89"/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  <c r="L2021" s="89"/>
      <c r="M2021" s="89"/>
      <c r="N2021" s="89"/>
      <c r="O2021" s="89"/>
      <c r="P2021" s="89"/>
      <c r="Q2021" s="89"/>
      <c r="R2021" s="89"/>
      <c r="S2021" s="89"/>
      <c r="T2021" s="89"/>
      <c r="U2021" s="89"/>
      <c r="V2021" s="89"/>
      <c r="W2021" s="89"/>
      <c r="X2021" s="89"/>
      <c r="Y2021" s="89"/>
      <c r="Z2021" s="89"/>
      <c r="AA2021" s="89"/>
      <c r="AB2021" s="89"/>
      <c r="AC2021" s="89"/>
      <c r="AD2021" s="89"/>
      <c r="AE2021" s="89"/>
      <c r="AF2021" s="89"/>
      <c r="AG2021" s="89"/>
      <c r="AH2021" s="89"/>
      <c r="AI2021" s="89"/>
      <c r="AJ2021" s="89"/>
      <c r="AK2021" s="89"/>
      <c r="AL2021" s="89"/>
      <c r="AM2021" s="89"/>
      <c r="AN2021" s="89"/>
      <c r="AO2021" s="89"/>
      <c r="AP2021" s="89"/>
      <c r="AQ2021" s="89"/>
      <c r="AR2021" s="89"/>
      <c r="AS2021" s="89"/>
      <c r="AT2021" s="89"/>
      <c r="AU2021" s="89"/>
      <c r="AV2021" s="89"/>
      <c r="AW2021" s="89"/>
      <c r="AX2021" s="89"/>
      <c r="AY2021" s="89"/>
      <c r="AZ2021" s="89"/>
      <c r="BA2021" s="89"/>
      <c r="BB2021" s="89"/>
      <c r="BC2021" s="89"/>
      <c r="BD2021" s="89"/>
      <c r="BE2021" s="89"/>
      <c r="BF2021" s="89"/>
      <c r="BG2021" s="89"/>
      <c r="BH2021" s="89"/>
      <c r="BI2021" s="89"/>
      <c r="BJ2021" s="89"/>
    </row>
    <row r="2022" spans="1:62" ht="12.75" x14ac:dyDescent="0.2">
      <c r="A2022" s="89"/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89"/>
      <c r="O2022" s="89"/>
      <c r="P2022" s="89"/>
      <c r="Q2022" s="89"/>
      <c r="R2022" s="89"/>
      <c r="S2022" s="89"/>
      <c r="T2022" s="89"/>
      <c r="U2022" s="89"/>
      <c r="V2022" s="89"/>
      <c r="W2022" s="89"/>
      <c r="X2022" s="89"/>
      <c r="Y2022" s="89"/>
      <c r="Z2022" s="89"/>
      <c r="AA2022" s="89"/>
      <c r="AB2022" s="89"/>
      <c r="AC2022" s="89"/>
      <c r="AD2022" s="89"/>
      <c r="AE2022" s="89"/>
      <c r="AF2022" s="89"/>
      <c r="AG2022" s="89"/>
      <c r="AH2022" s="89"/>
      <c r="AI2022" s="89"/>
      <c r="AJ2022" s="89"/>
      <c r="AK2022" s="89"/>
      <c r="AL2022" s="89"/>
      <c r="AM2022" s="89"/>
      <c r="AN2022" s="89"/>
      <c r="AO2022" s="89"/>
      <c r="AP2022" s="89"/>
      <c r="AQ2022" s="89"/>
      <c r="AR2022" s="89"/>
      <c r="AS2022" s="89"/>
      <c r="AT2022" s="89"/>
      <c r="AU2022" s="89"/>
      <c r="AV2022" s="89"/>
      <c r="AW2022" s="89"/>
      <c r="AX2022" s="89"/>
      <c r="AY2022" s="89"/>
      <c r="AZ2022" s="89"/>
      <c r="BA2022" s="89"/>
      <c r="BB2022" s="89"/>
      <c r="BC2022" s="89"/>
      <c r="BD2022" s="89"/>
      <c r="BE2022" s="89"/>
      <c r="BF2022" s="89"/>
      <c r="BG2022" s="89"/>
      <c r="BH2022" s="89"/>
      <c r="BI2022" s="89"/>
      <c r="BJ2022" s="89"/>
    </row>
    <row r="2023" spans="1:62" ht="12.75" x14ac:dyDescent="0.2">
      <c r="A2023" s="89"/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  <c r="L2023" s="89"/>
      <c r="M2023" s="89"/>
      <c r="N2023" s="89"/>
      <c r="O2023" s="89"/>
      <c r="P2023" s="89"/>
      <c r="Q2023" s="89"/>
      <c r="R2023" s="89"/>
      <c r="S2023" s="89"/>
      <c r="T2023" s="89"/>
      <c r="U2023" s="89"/>
      <c r="V2023" s="89"/>
      <c r="W2023" s="89"/>
      <c r="X2023" s="89"/>
      <c r="Y2023" s="89"/>
      <c r="Z2023" s="89"/>
      <c r="AA2023" s="89"/>
      <c r="AB2023" s="89"/>
      <c r="AC2023" s="89"/>
      <c r="AD2023" s="89"/>
      <c r="AE2023" s="89"/>
      <c r="AF2023" s="89"/>
      <c r="AG2023" s="89"/>
      <c r="AH2023" s="89"/>
      <c r="AI2023" s="89"/>
      <c r="AJ2023" s="89"/>
      <c r="AK2023" s="89"/>
      <c r="AL2023" s="89"/>
      <c r="AM2023" s="89"/>
      <c r="AN2023" s="89"/>
      <c r="AO2023" s="89"/>
      <c r="AP2023" s="89"/>
      <c r="AQ2023" s="89"/>
      <c r="AR2023" s="89"/>
      <c r="AS2023" s="89"/>
      <c r="AT2023" s="89"/>
      <c r="AU2023" s="89"/>
      <c r="AV2023" s="89"/>
      <c r="AW2023" s="89"/>
      <c r="AX2023" s="89"/>
      <c r="AY2023" s="89"/>
      <c r="AZ2023" s="89"/>
      <c r="BA2023" s="89"/>
      <c r="BB2023" s="89"/>
      <c r="BC2023" s="89"/>
      <c r="BD2023" s="89"/>
      <c r="BE2023" s="89"/>
      <c r="BF2023" s="89"/>
      <c r="BG2023" s="89"/>
      <c r="BH2023" s="89"/>
      <c r="BI2023" s="89"/>
      <c r="BJ2023" s="89"/>
    </row>
    <row r="2024" spans="1:62" ht="12.75" x14ac:dyDescent="0.2">
      <c r="A2024" s="89"/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  <c r="L2024" s="89"/>
      <c r="M2024" s="89"/>
      <c r="N2024" s="89"/>
      <c r="O2024" s="89"/>
      <c r="P2024" s="89"/>
      <c r="Q2024" s="89"/>
      <c r="R2024" s="89"/>
      <c r="S2024" s="89"/>
      <c r="T2024" s="89"/>
      <c r="U2024" s="89"/>
      <c r="V2024" s="89"/>
      <c r="W2024" s="89"/>
      <c r="X2024" s="89"/>
      <c r="Y2024" s="89"/>
      <c r="Z2024" s="89"/>
      <c r="AA2024" s="89"/>
      <c r="AB2024" s="89"/>
      <c r="AC2024" s="89"/>
      <c r="AD2024" s="89"/>
      <c r="AE2024" s="89"/>
      <c r="AF2024" s="89"/>
      <c r="AG2024" s="89"/>
      <c r="AH2024" s="89"/>
      <c r="AI2024" s="89"/>
      <c r="AJ2024" s="89"/>
      <c r="AK2024" s="89"/>
      <c r="AL2024" s="89"/>
      <c r="AM2024" s="89"/>
      <c r="AN2024" s="89"/>
      <c r="AO2024" s="89"/>
      <c r="AP2024" s="89"/>
      <c r="AQ2024" s="89"/>
      <c r="AR2024" s="89"/>
      <c r="AS2024" s="89"/>
      <c r="AT2024" s="89"/>
      <c r="AU2024" s="89"/>
      <c r="AV2024" s="89"/>
      <c r="AW2024" s="89"/>
      <c r="AX2024" s="89"/>
      <c r="AY2024" s="89"/>
      <c r="AZ2024" s="89"/>
      <c r="BA2024" s="89"/>
      <c r="BB2024" s="89"/>
      <c r="BC2024" s="89"/>
      <c r="BD2024" s="89"/>
      <c r="BE2024" s="89"/>
      <c r="BF2024" s="89"/>
      <c r="BG2024" s="89"/>
      <c r="BH2024" s="89"/>
      <c r="BI2024" s="89"/>
      <c r="BJ2024" s="89"/>
    </row>
    <row r="2025" spans="1:62" ht="12.75" x14ac:dyDescent="0.2">
      <c r="A2025" s="89"/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89"/>
      <c r="P2025" s="89"/>
      <c r="Q2025" s="89"/>
      <c r="R2025" s="89"/>
      <c r="S2025" s="89"/>
      <c r="T2025" s="89"/>
      <c r="U2025" s="89"/>
      <c r="V2025" s="89"/>
      <c r="W2025" s="89"/>
      <c r="X2025" s="89"/>
      <c r="Y2025" s="89"/>
      <c r="Z2025" s="89"/>
      <c r="AA2025" s="89"/>
      <c r="AB2025" s="89"/>
      <c r="AC2025" s="89"/>
      <c r="AD2025" s="89"/>
      <c r="AE2025" s="89"/>
      <c r="AF2025" s="89"/>
      <c r="AG2025" s="89"/>
      <c r="AH2025" s="89"/>
      <c r="AI2025" s="89"/>
      <c r="AJ2025" s="89"/>
      <c r="AK2025" s="89"/>
      <c r="AL2025" s="89"/>
      <c r="AM2025" s="89"/>
      <c r="AN2025" s="89"/>
      <c r="AO2025" s="89"/>
      <c r="AP2025" s="89"/>
      <c r="AQ2025" s="89"/>
      <c r="AR2025" s="89"/>
      <c r="AS2025" s="89"/>
      <c r="AT2025" s="89"/>
      <c r="AU2025" s="89"/>
      <c r="AV2025" s="89"/>
      <c r="AW2025" s="89"/>
      <c r="AX2025" s="89"/>
      <c r="AY2025" s="89"/>
      <c r="AZ2025" s="89"/>
      <c r="BA2025" s="89"/>
      <c r="BB2025" s="89"/>
      <c r="BC2025" s="89"/>
      <c r="BD2025" s="89"/>
      <c r="BE2025" s="89"/>
      <c r="BF2025" s="89"/>
      <c r="BG2025" s="89"/>
      <c r="BH2025" s="89"/>
      <c r="BI2025" s="89"/>
      <c r="BJ2025" s="89"/>
    </row>
    <row r="2026" spans="1:62" ht="12.75" x14ac:dyDescent="0.2">
      <c r="A2026" s="89"/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89"/>
      <c r="P2026" s="89"/>
      <c r="Q2026" s="89"/>
      <c r="R2026" s="89"/>
      <c r="S2026" s="89"/>
      <c r="T2026" s="89"/>
      <c r="U2026" s="89"/>
      <c r="V2026" s="89"/>
      <c r="W2026" s="89"/>
      <c r="X2026" s="89"/>
      <c r="Y2026" s="89"/>
      <c r="Z2026" s="89"/>
      <c r="AA2026" s="89"/>
      <c r="AB2026" s="89"/>
      <c r="AC2026" s="89"/>
      <c r="AD2026" s="89"/>
      <c r="AE2026" s="89"/>
      <c r="AF2026" s="89"/>
      <c r="AG2026" s="89"/>
      <c r="AH2026" s="89"/>
      <c r="AI2026" s="89"/>
      <c r="AJ2026" s="89"/>
      <c r="AK2026" s="89"/>
      <c r="AL2026" s="89"/>
      <c r="AM2026" s="89"/>
      <c r="AN2026" s="89"/>
      <c r="AO2026" s="89"/>
      <c r="AP2026" s="89"/>
      <c r="AQ2026" s="89"/>
      <c r="AR2026" s="89"/>
      <c r="AS2026" s="89"/>
      <c r="AT2026" s="89"/>
      <c r="AU2026" s="89"/>
      <c r="AV2026" s="89"/>
      <c r="AW2026" s="89"/>
      <c r="AX2026" s="89"/>
      <c r="AY2026" s="89"/>
      <c r="AZ2026" s="89"/>
      <c r="BA2026" s="89"/>
      <c r="BB2026" s="89"/>
      <c r="BC2026" s="89"/>
      <c r="BD2026" s="89"/>
      <c r="BE2026" s="89"/>
      <c r="BF2026" s="89"/>
      <c r="BG2026" s="89"/>
      <c r="BH2026" s="89"/>
      <c r="BI2026" s="89"/>
      <c r="BJ2026" s="89"/>
    </row>
    <row r="2027" spans="1:62" ht="12.75" x14ac:dyDescent="0.2">
      <c r="A2027" s="89"/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89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89"/>
      <c r="AL2027" s="89"/>
      <c r="AM2027" s="89"/>
      <c r="AN2027" s="89"/>
      <c r="AO2027" s="89"/>
      <c r="AP2027" s="89"/>
      <c r="AQ2027" s="89"/>
      <c r="AR2027" s="89"/>
      <c r="AS2027" s="89"/>
      <c r="AT2027" s="89"/>
      <c r="AU2027" s="89"/>
      <c r="AV2027" s="89"/>
      <c r="AW2027" s="89"/>
      <c r="AX2027" s="89"/>
      <c r="AY2027" s="89"/>
      <c r="AZ2027" s="89"/>
      <c r="BA2027" s="89"/>
      <c r="BB2027" s="89"/>
      <c r="BC2027" s="89"/>
      <c r="BD2027" s="89"/>
      <c r="BE2027" s="89"/>
      <c r="BF2027" s="89"/>
      <c r="BG2027" s="89"/>
      <c r="BH2027" s="89"/>
      <c r="BI2027" s="89"/>
      <c r="BJ2027" s="89"/>
    </row>
    <row r="2028" spans="1:62" ht="12.75" x14ac:dyDescent="0.2">
      <c r="A2028" s="89"/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89"/>
      <c r="P2028" s="89"/>
      <c r="Q2028" s="89"/>
      <c r="R2028" s="89"/>
      <c r="S2028" s="89"/>
      <c r="T2028" s="89"/>
      <c r="U2028" s="89"/>
      <c r="V2028" s="89"/>
      <c r="W2028" s="89"/>
      <c r="X2028" s="89"/>
      <c r="Y2028" s="89"/>
      <c r="Z2028" s="89"/>
      <c r="AA2028" s="89"/>
      <c r="AB2028" s="89"/>
      <c r="AC2028" s="89"/>
      <c r="AD2028" s="89"/>
      <c r="AE2028" s="89"/>
      <c r="AF2028" s="89"/>
      <c r="AG2028" s="89"/>
      <c r="AH2028" s="89"/>
      <c r="AI2028" s="89"/>
      <c r="AJ2028" s="89"/>
      <c r="AK2028" s="89"/>
      <c r="AL2028" s="89"/>
      <c r="AM2028" s="89"/>
      <c r="AN2028" s="89"/>
      <c r="AO2028" s="89"/>
      <c r="AP2028" s="89"/>
      <c r="AQ2028" s="89"/>
      <c r="AR2028" s="89"/>
      <c r="AS2028" s="89"/>
      <c r="AT2028" s="89"/>
      <c r="AU2028" s="89"/>
      <c r="AV2028" s="89"/>
      <c r="AW2028" s="89"/>
      <c r="AX2028" s="89"/>
      <c r="AY2028" s="89"/>
      <c r="AZ2028" s="89"/>
      <c r="BA2028" s="89"/>
      <c r="BB2028" s="89"/>
      <c r="BC2028" s="89"/>
      <c r="BD2028" s="89"/>
      <c r="BE2028" s="89"/>
      <c r="BF2028" s="89"/>
      <c r="BG2028" s="89"/>
      <c r="BH2028" s="89"/>
      <c r="BI2028" s="89"/>
      <c r="BJ2028" s="89"/>
    </row>
    <row r="2029" spans="1:62" ht="12.75" x14ac:dyDescent="0.2">
      <c r="A2029" s="89"/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89"/>
      <c r="P2029" s="89"/>
      <c r="Q2029" s="89"/>
      <c r="R2029" s="89"/>
      <c r="S2029" s="89"/>
      <c r="T2029" s="89"/>
      <c r="U2029" s="89"/>
      <c r="V2029" s="89"/>
      <c r="W2029" s="89"/>
      <c r="X2029" s="89"/>
      <c r="Y2029" s="89"/>
      <c r="Z2029" s="89"/>
      <c r="AA2029" s="89"/>
      <c r="AB2029" s="89"/>
      <c r="AC2029" s="89"/>
      <c r="AD2029" s="89"/>
      <c r="AE2029" s="89"/>
      <c r="AF2029" s="89"/>
      <c r="AG2029" s="89"/>
      <c r="AH2029" s="89"/>
      <c r="AI2029" s="89"/>
      <c r="AJ2029" s="89"/>
      <c r="AK2029" s="89"/>
      <c r="AL2029" s="89"/>
      <c r="AM2029" s="89"/>
      <c r="AN2029" s="89"/>
      <c r="AO2029" s="89"/>
      <c r="AP2029" s="89"/>
      <c r="AQ2029" s="89"/>
      <c r="AR2029" s="89"/>
      <c r="AS2029" s="89"/>
      <c r="AT2029" s="89"/>
      <c r="AU2029" s="89"/>
      <c r="AV2029" s="89"/>
      <c r="AW2029" s="89"/>
      <c r="AX2029" s="89"/>
      <c r="AY2029" s="89"/>
      <c r="AZ2029" s="89"/>
      <c r="BA2029" s="89"/>
      <c r="BB2029" s="89"/>
      <c r="BC2029" s="89"/>
      <c r="BD2029" s="89"/>
      <c r="BE2029" s="89"/>
      <c r="BF2029" s="89"/>
      <c r="BG2029" s="89"/>
      <c r="BH2029" s="89"/>
      <c r="BI2029" s="89"/>
      <c r="BJ2029" s="89"/>
    </row>
    <row r="2030" spans="1:62" ht="12.75" x14ac:dyDescent="0.2">
      <c r="A2030" s="89"/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89"/>
      <c r="P2030" s="89"/>
      <c r="Q2030" s="89"/>
      <c r="R2030" s="89"/>
      <c r="S2030" s="89"/>
      <c r="T2030" s="89"/>
      <c r="U2030" s="89"/>
      <c r="V2030" s="89"/>
      <c r="W2030" s="89"/>
      <c r="X2030" s="89"/>
      <c r="Y2030" s="89"/>
      <c r="Z2030" s="89"/>
      <c r="AA2030" s="89"/>
      <c r="AB2030" s="89"/>
      <c r="AC2030" s="89"/>
      <c r="AD2030" s="89"/>
      <c r="AE2030" s="89"/>
      <c r="AF2030" s="89"/>
      <c r="AG2030" s="89"/>
      <c r="AH2030" s="89"/>
      <c r="AI2030" s="89"/>
      <c r="AJ2030" s="89"/>
      <c r="AK2030" s="89"/>
      <c r="AL2030" s="89"/>
      <c r="AM2030" s="89"/>
      <c r="AN2030" s="89"/>
      <c r="AO2030" s="89"/>
      <c r="AP2030" s="89"/>
      <c r="AQ2030" s="89"/>
      <c r="AR2030" s="89"/>
      <c r="AS2030" s="89"/>
      <c r="AT2030" s="89"/>
      <c r="AU2030" s="89"/>
      <c r="AV2030" s="89"/>
      <c r="AW2030" s="89"/>
      <c r="AX2030" s="89"/>
      <c r="AY2030" s="89"/>
      <c r="AZ2030" s="89"/>
      <c r="BA2030" s="89"/>
      <c r="BB2030" s="89"/>
      <c r="BC2030" s="89"/>
      <c r="BD2030" s="89"/>
      <c r="BE2030" s="89"/>
      <c r="BF2030" s="89"/>
      <c r="BG2030" s="89"/>
      <c r="BH2030" s="89"/>
      <c r="BI2030" s="89"/>
      <c r="BJ2030" s="89"/>
    </row>
    <row r="2031" spans="1:62" ht="12.75" x14ac:dyDescent="0.2">
      <c r="A2031" s="89"/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89"/>
      <c r="P2031" s="89"/>
      <c r="Q2031" s="89"/>
      <c r="R2031" s="89"/>
      <c r="S2031" s="89"/>
      <c r="T2031" s="89"/>
      <c r="U2031" s="89"/>
      <c r="V2031" s="89"/>
      <c r="W2031" s="89"/>
      <c r="X2031" s="89"/>
      <c r="Y2031" s="89"/>
      <c r="Z2031" s="89"/>
      <c r="AA2031" s="89"/>
      <c r="AB2031" s="89"/>
      <c r="AC2031" s="89"/>
      <c r="AD2031" s="89"/>
      <c r="AE2031" s="89"/>
      <c r="AF2031" s="89"/>
      <c r="AG2031" s="89"/>
      <c r="AH2031" s="89"/>
      <c r="AI2031" s="89"/>
      <c r="AJ2031" s="89"/>
      <c r="AK2031" s="89"/>
      <c r="AL2031" s="89"/>
      <c r="AM2031" s="89"/>
      <c r="AN2031" s="89"/>
      <c r="AO2031" s="89"/>
      <c r="AP2031" s="89"/>
      <c r="AQ2031" s="89"/>
      <c r="AR2031" s="89"/>
      <c r="AS2031" s="89"/>
      <c r="AT2031" s="89"/>
      <c r="AU2031" s="89"/>
      <c r="AV2031" s="89"/>
      <c r="AW2031" s="89"/>
      <c r="AX2031" s="89"/>
      <c r="AY2031" s="89"/>
      <c r="AZ2031" s="89"/>
      <c r="BA2031" s="89"/>
      <c r="BB2031" s="89"/>
      <c r="BC2031" s="89"/>
      <c r="BD2031" s="89"/>
      <c r="BE2031" s="89"/>
      <c r="BF2031" s="89"/>
      <c r="BG2031" s="89"/>
      <c r="BH2031" s="89"/>
      <c r="BI2031" s="89"/>
      <c r="BJ2031" s="89"/>
    </row>
    <row r="2032" spans="1:62" ht="12.75" x14ac:dyDescent="0.2">
      <c r="A2032" s="89"/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89"/>
      <c r="P2032" s="89"/>
      <c r="Q2032" s="89"/>
      <c r="R2032" s="89"/>
      <c r="S2032" s="89"/>
      <c r="T2032" s="89"/>
      <c r="U2032" s="89"/>
      <c r="V2032" s="89"/>
      <c r="W2032" s="89"/>
      <c r="X2032" s="89"/>
      <c r="Y2032" s="89"/>
      <c r="Z2032" s="89"/>
      <c r="AA2032" s="89"/>
      <c r="AB2032" s="89"/>
      <c r="AC2032" s="89"/>
      <c r="AD2032" s="89"/>
      <c r="AE2032" s="89"/>
      <c r="AF2032" s="89"/>
      <c r="AG2032" s="89"/>
      <c r="AH2032" s="89"/>
      <c r="AI2032" s="89"/>
      <c r="AJ2032" s="89"/>
      <c r="AK2032" s="89"/>
      <c r="AL2032" s="89"/>
      <c r="AM2032" s="89"/>
      <c r="AN2032" s="89"/>
      <c r="AO2032" s="89"/>
      <c r="AP2032" s="89"/>
      <c r="AQ2032" s="89"/>
      <c r="AR2032" s="89"/>
      <c r="AS2032" s="89"/>
      <c r="AT2032" s="89"/>
      <c r="AU2032" s="89"/>
      <c r="AV2032" s="89"/>
      <c r="AW2032" s="89"/>
      <c r="AX2032" s="89"/>
      <c r="AY2032" s="89"/>
      <c r="AZ2032" s="89"/>
      <c r="BA2032" s="89"/>
      <c r="BB2032" s="89"/>
      <c r="BC2032" s="89"/>
      <c r="BD2032" s="89"/>
      <c r="BE2032" s="89"/>
      <c r="BF2032" s="89"/>
      <c r="BG2032" s="89"/>
      <c r="BH2032" s="89"/>
      <c r="BI2032" s="89"/>
      <c r="BJ2032" s="89"/>
    </row>
    <row r="2033" spans="1:62" ht="12.75" x14ac:dyDescent="0.2">
      <c r="A2033" s="89"/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89"/>
      <c r="X2033" s="89"/>
      <c r="Y2033" s="89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  <c r="AM2033" s="89"/>
      <c r="AN2033" s="89"/>
      <c r="AO2033" s="89"/>
      <c r="AP2033" s="89"/>
      <c r="AQ2033" s="89"/>
      <c r="AR2033" s="89"/>
      <c r="AS2033" s="89"/>
      <c r="AT2033" s="89"/>
      <c r="AU2033" s="89"/>
      <c r="AV2033" s="89"/>
      <c r="AW2033" s="89"/>
      <c r="AX2033" s="89"/>
      <c r="AY2033" s="89"/>
      <c r="AZ2033" s="89"/>
      <c r="BA2033" s="89"/>
      <c r="BB2033" s="89"/>
      <c r="BC2033" s="89"/>
      <c r="BD2033" s="89"/>
      <c r="BE2033" s="89"/>
      <c r="BF2033" s="89"/>
      <c r="BG2033" s="89"/>
      <c r="BH2033" s="89"/>
      <c r="BI2033" s="89"/>
      <c r="BJ2033" s="89"/>
    </row>
    <row r="2034" spans="1:62" ht="12.75" x14ac:dyDescent="0.2">
      <c r="A2034" s="89"/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89"/>
      <c r="P2034" s="89"/>
      <c r="Q2034" s="89"/>
      <c r="R2034" s="89"/>
      <c r="S2034" s="89"/>
      <c r="T2034" s="89"/>
      <c r="U2034" s="89"/>
      <c r="V2034" s="89"/>
      <c r="W2034" s="89"/>
      <c r="X2034" s="89"/>
      <c r="Y2034" s="89"/>
      <c r="Z2034" s="89"/>
      <c r="AA2034" s="89"/>
      <c r="AB2034" s="89"/>
      <c r="AC2034" s="89"/>
      <c r="AD2034" s="89"/>
      <c r="AE2034" s="89"/>
      <c r="AF2034" s="89"/>
      <c r="AG2034" s="89"/>
      <c r="AH2034" s="89"/>
      <c r="AI2034" s="89"/>
      <c r="AJ2034" s="89"/>
      <c r="AK2034" s="89"/>
      <c r="AL2034" s="89"/>
      <c r="AM2034" s="89"/>
      <c r="AN2034" s="89"/>
      <c r="AO2034" s="89"/>
      <c r="AP2034" s="89"/>
      <c r="AQ2034" s="89"/>
      <c r="AR2034" s="89"/>
      <c r="AS2034" s="89"/>
      <c r="AT2034" s="89"/>
      <c r="AU2034" s="89"/>
      <c r="AV2034" s="89"/>
      <c r="AW2034" s="89"/>
      <c r="AX2034" s="89"/>
      <c r="AY2034" s="89"/>
      <c r="AZ2034" s="89"/>
      <c r="BA2034" s="89"/>
      <c r="BB2034" s="89"/>
      <c r="BC2034" s="89"/>
      <c r="BD2034" s="89"/>
      <c r="BE2034" s="89"/>
      <c r="BF2034" s="89"/>
      <c r="BG2034" s="89"/>
      <c r="BH2034" s="89"/>
      <c r="BI2034" s="89"/>
      <c r="BJ2034" s="89"/>
    </row>
    <row r="2035" spans="1:62" ht="12.75" x14ac:dyDescent="0.2">
      <c r="A2035" s="89"/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89"/>
      <c r="P2035" s="89"/>
      <c r="Q2035" s="89"/>
      <c r="R2035" s="89"/>
      <c r="S2035" s="89"/>
      <c r="T2035" s="89"/>
      <c r="U2035" s="89"/>
      <c r="V2035" s="89"/>
      <c r="W2035" s="89"/>
      <c r="X2035" s="89"/>
      <c r="Y2035" s="89"/>
      <c r="Z2035" s="89"/>
      <c r="AA2035" s="89"/>
      <c r="AB2035" s="89"/>
      <c r="AC2035" s="89"/>
      <c r="AD2035" s="89"/>
      <c r="AE2035" s="89"/>
      <c r="AF2035" s="89"/>
      <c r="AG2035" s="89"/>
      <c r="AH2035" s="89"/>
      <c r="AI2035" s="89"/>
      <c r="AJ2035" s="89"/>
      <c r="AK2035" s="89"/>
      <c r="AL2035" s="89"/>
      <c r="AM2035" s="89"/>
      <c r="AN2035" s="89"/>
      <c r="AO2035" s="89"/>
      <c r="AP2035" s="89"/>
      <c r="AQ2035" s="89"/>
      <c r="AR2035" s="89"/>
      <c r="AS2035" s="89"/>
      <c r="AT2035" s="89"/>
      <c r="AU2035" s="89"/>
      <c r="AV2035" s="89"/>
      <c r="AW2035" s="89"/>
      <c r="AX2035" s="89"/>
      <c r="AY2035" s="89"/>
      <c r="AZ2035" s="89"/>
      <c r="BA2035" s="89"/>
      <c r="BB2035" s="89"/>
      <c r="BC2035" s="89"/>
      <c r="BD2035" s="89"/>
      <c r="BE2035" s="89"/>
      <c r="BF2035" s="89"/>
      <c r="BG2035" s="89"/>
      <c r="BH2035" s="89"/>
      <c r="BI2035" s="89"/>
      <c r="BJ2035" s="89"/>
    </row>
    <row r="2036" spans="1:62" ht="12.75" x14ac:dyDescent="0.2">
      <c r="A2036" s="89"/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89"/>
      <c r="P2036" s="89"/>
      <c r="Q2036" s="89"/>
      <c r="R2036" s="89"/>
      <c r="S2036" s="89"/>
      <c r="T2036" s="89"/>
      <c r="U2036" s="89"/>
      <c r="V2036" s="89"/>
      <c r="W2036" s="89"/>
      <c r="X2036" s="89"/>
      <c r="Y2036" s="89"/>
      <c r="Z2036" s="89"/>
      <c r="AA2036" s="89"/>
      <c r="AB2036" s="89"/>
      <c r="AC2036" s="89"/>
      <c r="AD2036" s="89"/>
      <c r="AE2036" s="89"/>
      <c r="AF2036" s="89"/>
      <c r="AG2036" s="89"/>
      <c r="AH2036" s="89"/>
      <c r="AI2036" s="89"/>
      <c r="AJ2036" s="89"/>
      <c r="AK2036" s="89"/>
      <c r="AL2036" s="89"/>
      <c r="AM2036" s="89"/>
      <c r="AN2036" s="89"/>
      <c r="AO2036" s="89"/>
      <c r="AP2036" s="89"/>
      <c r="AQ2036" s="89"/>
      <c r="AR2036" s="89"/>
      <c r="AS2036" s="89"/>
      <c r="AT2036" s="89"/>
      <c r="AU2036" s="89"/>
      <c r="AV2036" s="89"/>
      <c r="AW2036" s="89"/>
      <c r="AX2036" s="89"/>
      <c r="AY2036" s="89"/>
      <c r="AZ2036" s="89"/>
      <c r="BA2036" s="89"/>
      <c r="BB2036" s="89"/>
      <c r="BC2036" s="89"/>
      <c r="BD2036" s="89"/>
      <c r="BE2036" s="89"/>
      <c r="BF2036" s="89"/>
      <c r="BG2036" s="89"/>
      <c r="BH2036" s="89"/>
      <c r="BI2036" s="89"/>
      <c r="BJ2036" s="89"/>
    </row>
    <row r="2037" spans="1:62" ht="12.75" x14ac:dyDescent="0.2">
      <c r="A2037" s="89"/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89"/>
      <c r="P2037" s="89"/>
      <c r="Q2037" s="89"/>
      <c r="R2037" s="89"/>
      <c r="S2037" s="89"/>
      <c r="T2037" s="89"/>
      <c r="U2037" s="89"/>
      <c r="V2037" s="89"/>
      <c r="W2037" s="89"/>
      <c r="X2037" s="89"/>
      <c r="Y2037" s="89"/>
      <c r="Z2037" s="89"/>
      <c r="AA2037" s="89"/>
      <c r="AB2037" s="89"/>
      <c r="AC2037" s="89"/>
      <c r="AD2037" s="89"/>
      <c r="AE2037" s="89"/>
      <c r="AF2037" s="89"/>
      <c r="AG2037" s="89"/>
      <c r="AH2037" s="89"/>
      <c r="AI2037" s="89"/>
      <c r="AJ2037" s="89"/>
      <c r="AK2037" s="89"/>
      <c r="AL2037" s="89"/>
      <c r="AM2037" s="89"/>
      <c r="AN2037" s="89"/>
      <c r="AO2037" s="89"/>
      <c r="AP2037" s="89"/>
      <c r="AQ2037" s="89"/>
      <c r="AR2037" s="89"/>
      <c r="AS2037" s="89"/>
      <c r="AT2037" s="89"/>
      <c r="AU2037" s="89"/>
      <c r="AV2037" s="89"/>
      <c r="AW2037" s="89"/>
      <c r="AX2037" s="89"/>
      <c r="AY2037" s="89"/>
      <c r="AZ2037" s="89"/>
      <c r="BA2037" s="89"/>
      <c r="BB2037" s="89"/>
      <c r="BC2037" s="89"/>
      <c r="BD2037" s="89"/>
      <c r="BE2037" s="89"/>
      <c r="BF2037" s="89"/>
      <c r="BG2037" s="89"/>
      <c r="BH2037" s="89"/>
      <c r="BI2037" s="89"/>
      <c r="BJ2037" s="89"/>
    </row>
    <row r="2038" spans="1:62" ht="12.75" x14ac:dyDescent="0.2">
      <c r="A2038" s="89"/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  <c r="L2038" s="89"/>
      <c r="M2038" s="89"/>
      <c r="N2038" s="89"/>
      <c r="O2038" s="89"/>
      <c r="P2038" s="89"/>
      <c r="Q2038" s="89"/>
      <c r="R2038" s="89"/>
      <c r="S2038" s="89"/>
      <c r="T2038" s="89"/>
      <c r="U2038" s="89"/>
      <c r="V2038" s="89"/>
      <c r="W2038" s="89"/>
      <c r="X2038" s="89"/>
      <c r="Y2038" s="89"/>
      <c r="Z2038" s="89"/>
      <c r="AA2038" s="89"/>
      <c r="AB2038" s="89"/>
      <c r="AC2038" s="89"/>
      <c r="AD2038" s="89"/>
      <c r="AE2038" s="89"/>
      <c r="AF2038" s="89"/>
      <c r="AG2038" s="89"/>
      <c r="AH2038" s="89"/>
      <c r="AI2038" s="89"/>
      <c r="AJ2038" s="89"/>
      <c r="AK2038" s="89"/>
      <c r="AL2038" s="89"/>
      <c r="AM2038" s="89"/>
      <c r="AN2038" s="89"/>
      <c r="AO2038" s="89"/>
      <c r="AP2038" s="89"/>
      <c r="AQ2038" s="89"/>
      <c r="AR2038" s="89"/>
      <c r="AS2038" s="89"/>
      <c r="AT2038" s="89"/>
      <c r="AU2038" s="89"/>
      <c r="AV2038" s="89"/>
      <c r="AW2038" s="89"/>
      <c r="AX2038" s="89"/>
      <c r="AY2038" s="89"/>
      <c r="AZ2038" s="89"/>
      <c r="BA2038" s="89"/>
      <c r="BB2038" s="89"/>
      <c r="BC2038" s="89"/>
      <c r="BD2038" s="89"/>
      <c r="BE2038" s="89"/>
      <c r="BF2038" s="89"/>
      <c r="BG2038" s="89"/>
      <c r="BH2038" s="89"/>
      <c r="BI2038" s="89"/>
      <c r="BJ2038" s="89"/>
    </row>
    <row r="2039" spans="1:62" ht="12.75" x14ac:dyDescent="0.2">
      <c r="A2039" s="89"/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  <c r="L2039" s="89"/>
      <c r="M2039" s="89"/>
      <c r="N2039" s="89"/>
      <c r="O2039" s="89"/>
      <c r="P2039" s="89"/>
      <c r="Q2039" s="89"/>
      <c r="R2039" s="89"/>
      <c r="S2039" s="89"/>
      <c r="T2039" s="89"/>
      <c r="U2039" s="89"/>
      <c r="V2039" s="89"/>
      <c r="W2039" s="89"/>
      <c r="X2039" s="89"/>
      <c r="Y2039" s="89"/>
      <c r="Z2039" s="89"/>
      <c r="AA2039" s="89"/>
      <c r="AB2039" s="89"/>
      <c r="AC2039" s="89"/>
      <c r="AD2039" s="89"/>
      <c r="AE2039" s="89"/>
      <c r="AF2039" s="89"/>
      <c r="AG2039" s="89"/>
      <c r="AH2039" s="89"/>
      <c r="AI2039" s="89"/>
      <c r="AJ2039" s="89"/>
      <c r="AK2039" s="89"/>
      <c r="AL2039" s="89"/>
      <c r="AM2039" s="89"/>
      <c r="AN2039" s="89"/>
      <c r="AO2039" s="89"/>
      <c r="AP2039" s="89"/>
      <c r="AQ2039" s="89"/>
      <c r="AR2039" s="89"/>
      <c r="AS2039" s="89"/>
      <c r="AT2039" s="89"/>
      <c r="AU2039" s="89"/>
      <c r="AV2039" s="89"/>
      <c r="AW2039" s="89"/>
      <c r="AX2039" s="89"/>
      <c r="AY2039" s="89"/>
      <c r="AZ2039" s="89"/>
      <c r="BA2039" s="89"/>
      <c r="BB2039" s="89"/>
      <c r="BC2039" s="89"/>
      <c r="BD2039" s="89"/>
      <c r="BE2039" s="89"/>
      <c r="BF2039" s="89"/>
      <c r="BG2039" s="89"/>
      <c r="BH2039" s="89"/>
      <c r="BI2039" s="89"/>
      <c r="BJ2039" s="89"/>
    </row>
    <row r="2040" spans="1:62" ht="12.75" x14ac:dyDescent="0.2">
      <c r="A2040" s="89"/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  <c r="L2040" s="89"/>
      <c r="M2040" s="89"/>
      <c r="N2040" s="89"/>
      <c r="O2040" s="89"/>
      <c r="P2040" s="89"/>
      <c r="Q2040" s="89"/>
      <c r="R2040" s="89"/>
      <c r="S2040" s="89"/>
      <c r="T2040" s="89"/>
      <c r="U2040" s="89"/>
      <c r="V2040" s="89"/>
      <c r="W2040" s="89"/>
      <c r="X2040" s="89"/>
      <c r="Y2040" s="89"/>
      <c r="Z2040" s="89"/>
      <c r="AA2040" s="89"/>
      <c r="AB2040" s="89"/>
      <c r="AC2040" s="89"/>
      <c r="AD2040" s="89"/>
      <c r="AE2040" s="89"/>
      <c r="AF2040" s="89"/>
      <c r="AG2040" s="89"/>
      <c r="AH2040" s="89"/>
      <c r="AI2040" s="89"/>
      <c r="AJ2040" s="89"/>
      <c r="AK2040" s="89"/>
      <c r="AL2040" s="89"/>
      <c r="AM2040" s="89"/>
      <c r="AN2040" s="89"/>
      <c r="AO2040" s="89"/>
      <c r="AP2040" s="89"/>
      <c r="AQ2040" s="89"/>
      <c r="AR2040" s="89"/>
      <c r="AS2040" s="89"/>
      <c r="AT2040" s="89"/>
      <c r="AU2040" s="89"/>
      <c r="AV2040" s="89"/>
      <c r="AW2040" s="89"/>
      <c r="AX2040" s="89"/>
      <c r="AY2040" s="89"/>
      <c r="AZ2040" s="89"/>
      <c r="BA2040" s="89"/>
      <c r="BB2040" s="89"/>
      <c r="BC2040" s="89"/>
      <c r="BD2040" s="89"/>
      <c r="BE2040" s="89"/>
      <c r="BF2040" s="89"/>
      <c r="BG2040" s="89"/>
      <c r="BH2040" s="89"/>
      <c r="BI2040" s="89"/>
      <c r="BJ2040" s="89"/>
    </row>
    <row r="2041" spans="1:62" ht="12.75" x14ac:dyDescent="0.2">
      <c r="A2041" s="89"/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  <c r="L2041" s="89"/>
      <c r="M2041" s="89"/>
      <c r="N2041" s="89"/>
      <c r="O2041" s="89"/>
      <c r="P2041" s="89"/>
      <c r="Q2041" s="89"/>
      <c r="R2041" s="89"/>
      <c r="S2041" s="89"/>
      <c r="T2041" s="89"/>
      <c r="U2041" s="89"/>
      <c r="V2041" s="89"/>
      <c r="W2041" s="89"/>
      <c r="X2041" s="89"/>
      <c r="Y2041" s="89"/>
      <c r="Z2041" s="89"/>
      <c r="AA2041" s="89"/>
      <c r="AB2041" s="89"/>
      <c r="AC2041" s="89"/>
      <c r="AD2041" s="89"/>
      <c r="AE2041" s="89"/>
      <c r="AF2041" s="89"/>
      <c r="AG2041" s="89"/>
      <c r="AH2041" s="89"/>
      <c r="AI2041" s="89"/>
      <c r="AJ2041" s="89"/>
      <c r="AK2041" s="89"/>
      <c r="AL2041" s="89"/>
      <c r="AM2041" s="89"/>
      <c r="AN2041" s="89"/>
      <c r="AO2041" s="89"/>
      <c r="AP2041" s="89"/>
      <c r="AQ2041" s="89"/>
      <c r="AR2041" s="89"/>
      <c r="AS2041" s="89"/>
      <c r="AT2041" s="89"/>
      <c r="AU2041" s="89"/>
      <c r="AV2041" s="89"/>
      <c r="AW2041" s="89"/>
      <c r="AX2041" s="89"/>
      <c r="AY2041" s="89"/>
      <c r="AZ2041" s="89"/>
      <c r="BA2041" s="89"/>
      <c r="BB2041" s="89"/>
      <c r="BC2041" s="89"/>
      <c r="BD2041" s="89"/>
      <c r="BE2041" s="89"/>
      <c r="BF2041" s="89"/>
      <c r="BG2041" s="89"/>
      <c r="BH2041" s="89"/>
      <c r="BI2041" s="89"/>
      <c r="BJ2041" s="89"/>
    </row>
    <row r="2042" spans="1:62" ht="12.75" x14ac:dyDescent="0.2">
      <c r="A2042" s="89"/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  <c r="L2042" s="89"/>
      <c r="M2042" s="89"/>
      <c r="N2042" s="89"/>
      <c r="O2042" s="89"/>
      <c r="P2042" s="89"/>
      <c r="Q2042" s="89"/>
      <c r="R2042" s="89"/>
      <c r="S2042" s="89"/>
      <c r="T2042" s="89"/>
      <c r="U2042" s="89"/>
      <c r="V2042" s="89"/>
      <c r="W2042" s="89"/>
      <c r="X2042" s="89"/>
      <c r="Y2042" s="89"/>
      <c r="Z2042" s="89"/>
      <c r="AA2042" s="89"/>
      <c r="AB2042" s="89"/>
      <c r="AC2042" s="89"/>
      <c r="AD2042" s="89"/>
      <c r="AE2042" s="89"/>
      <c r="AF2042" s="89"/>
      <c r="AG2042" s="89"/>
      <c r="AH2042" s="89"/>
      <c r="AI2042" s="89"/>
      <c r="AJ2042" s="89"/>
      <c r="AK2042" s="89"/>
      <c r="AL2042" s="89"/>
      <c r="AM2042" s="89"/>
      <c r="AN2042" s="89"/>
      <c r="AO2042" s="89"/>
      <c r="AP2042" s="89"/>
      <c r="AQ2042" s="89"/>
      <c r="AR2042" s="89"/>
      <c r="AS2042" s="89"/>
      <c r="AT2042" s="89"/>
      <c r="AU2042" s="89"/>
      <c r="AV2042" s="89"/>
      <c r="AW2042" s="89"/>
      <c r="AX2042" s="89"/>
      <c r="AY2042" s="89"/>
      <c r="AZ2042" s="89"/>
      <c r="BA2042" s="89"/>
      <c r="BB2042" s="89"/>
      <c r="BC2042" s="89"/>
      <c r="BD2042" s="89"/>
      <c r="BE2042" s="89"/>
      <c r="BF2042" s="89"/>
      <c r="BG2042" s="89"/>
      <c r="BH2042" s="89"/>
      <c r="BI2042" s="89"/>
      <c r="BJ2042" s="89"/>
    </row>
    <row r="2043" spans="1:62" ht="12.75" x14ac:dyDescent="0.2">
      <c r="A2043" s="89"/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  <c r="L2043" s="89"/>
      <c r="M2043" s="89"/>
      <c r="N2043" s="89"/>
      <c r="O2043" s="89"/>
      <c r="P2043" s="89"/>
      <c r="Q2043" s="89"/>
      <c r="R2043" s="89"/>
      <c r="S2043" s="89"/>
      <c r="T2043" s="89"/>
      <c r="U2043" s="89"/>
      <c r="V2043" s="89"/>
      <c r="W2043" s="89"/>
      <c r="X2043" s="89"/>
      <c r="Y2043" s="89"/>
      <c r="Z2043" s="89"/>
      <c r="AA2043" s="89"/>
      <c r="AB2043" s="89"/>
      <c r="AC2043" s="89"/>
      <c r="AD2043" s="89"/>
      <c r="AE2043" s="89"/>
      <c r="AF2043" s="89"/>
      <c r="AG2043" s="89"/>
      <c r="AH2043" s="89"/>
      <c r="AI2043" s="89"/>
      <c r="AJ2043" s="89"/>
      <c r="AK2043" s="89"/>
      <c r="AL2043" s="89"/>
      <c r="AM2043" s="89"/>
      <c r="AN2043" s="89"/>
      <c r="AO2043" s="89"/>
      <c r="AP2043" s="89"/>
      <c r="AQ2043" s="89"/>
      <c r="AR2043" s="89"/>
      <c r="AS2043" s="89"/>
      <c r="AT2043" s="89"/>
      <c r="AU2043" s="89"/>
      <c r="AV2043" s="89"/>
      <c r="AW2043" s="89"/>
      <c r="AX2043" s="89"/>
      <c r="AY2043" s="89"/>
      <c r="AZ2043" s="89"/>
      <c r="BA2043" s="89"/>
      <c r="BB2043" s="89"/>
      <c r="BC2043" s="89"/>
      <c r="BD2043" s="89"/>
      <c r="BE2043" s="89"/>
      <c r="BF2043" s="89"/>
      <c r="BG2043" s="89"/>
      <c r="BH2043" s="89"/>
      <c r="BI2043" s="89"/>
      <c r="BJ2043" s="89"/>
    </row>
    <row r="2044" spans="1:62" ht="12.75" x14ac:dyDescent="0.2">
      <c r="A2044" s="89"/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  <c r="L2044" s="89"/>
      <c r="M2044" s="89"/>
      <c r="N2044" s="89"/>
      <c r="O2044" s="89"/>
      <c r="P2044" s="89"/>
      <c r="Q2044" s="89"/>
      <c r="R2044" s="89"/>
      <c r="S2044" s="89"/>
      <c r="T2044" s="89"/>
      <c r="U2044" s="89"/>
      <c r="V2044" s="89"/>
      <c r="W2044" s="89"/>
      <c r="X2044" s="89"/>
      <c r="Y2044" s="89"/>
      <c r="Z2044" s="89"/>
      <c r="AA2044" s="89"/>
      <c r="AB2044" s="89"/>
      <c r="AC2044" s="89"/>
      <c r="AD2044" s="89"/>
      <c r="AE2044" s="89"/>
      <c r="AF2044" s="89"/>
      <c r="AG2044" s="89"/>
      <c r="AH2044" s="89"/>
      <c r="AI2044" s="89"/>
      <c r="AJ2044" s="89"/>
      <c r="AK2044" s="89"/>
      <c r="AL2044" s="89"/>
      <c r="AM2044" s="89"/>
      <c r="AN2044" s="89"/>
      <c r="AO2044" s="89"/>
      <c r="AP2044" s="89"/>
      <c r="AQ2044" s="89"/>
      <c r="AR2044" s="89"/>
      <c r="AS2044" s="89"/>
      <c r="AT2044" s="89"/>
      <c r="AU2044" s="89"/>
      <c r="AV2044" s="89"/>
      <c r="AW2044" s="89"/>
      <c r="AX2044" s="89"/>
      <c r="AY2044" s="89"/>
      <c r="AZ2044" s="89"/>
      <c r="BA2044" s="89"/>
      <c r="BB2044" s="89"/>
      <c r="BC2044" s="89"/>
      <c r="BD2044" s="89"/>
      <c r="BE2044" s="89"/>
      <c r="BF2044" s="89"/>
      <c r="BG2044" s="89"/>
      <c r="BH2044" s="89"/>
      <c r="BI2044" s="89"/>
      <c r="BJ2044" s="89"/>
    </row>
    <row r="2045" spans="1:62" ht="12.75" x14ac:dyDescent="0.2">
      <c r="A2045" s="89"/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89"/>
      <c r="O2045" s="89"/>
      <c r="P2045" s="89"/>
      <c r="Q2045" s="89"/>
      <c r="R2045" s="89"/>
      <c r="S2045" s="89"/>
      <c r="T2045" s="89"/>
      <c r="U2045" s="89"/>
      <c r="V2045" s="89"/>
      <c r="W2045" s="89"/>
      <c r="X2045" s="89"/>
      <c r="Y2045" s="89"/>
      <c r="Z2045" s="89"/>
      <c r="AA2045" s="89"/>
      <c r="AB2045" s="89"/>
      <c r="AC2045" s="89"/>
      <c r="AD2045" s="89"/>
      <c r="AE2045" s="89"/>
      <c r="AF2045" s="89"/>
      <c r="AG2045" s="89"/>
      <c r="AH2045" s="89"/>
      <c r="AI2045" s="89"/>
      <c r="AJ2045" s="89"/>
      <c r="AK2045" s="89"/>
      <c r="AL2045" s="89"/>
      <c r="AM2045" s="89"/>
      <c r="AN2045" s="89"/>
      <c r="AO2045" s="89"/>
      <c r="AP2045" s="89"/>
      <c r="AQ2045" s="89"/>
      <c r="AR2045" s="89"/>
      <c r="AS2045" s="89"/>
      <c r="AT2045" s="89"/>
      <c r="AU2045" s="89"/>
      <c r="AV2045" s="89"/>
      <c r="AW2045" s="89"/>
      <c r="AX2045" s="89"/>
      <c r="AY2045" s="89"/>
      <c r="AZ2045" s="89"/>
      <c r="BA2045" s="89"/>
      <c r="BB2045" s="89"/>
      <c r="BC2045" s="89"/>
      <c r="BD2045" s="89"/>
      <c r="BE2045" s="89"/>
      <c r="BF2045" s="89"/>
      <c r="BG2045" s="89"/>
      <c r="BH2045" s="89"/>
      <c r="BI2045" s="89"/>
      <c r="BJ2045" s="89"/>
    </row>
    <row r="2046" spans="1:62" ht="12.75" x14ac:dyDescent="0.2">
      <c r="A2046" s="89"/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  <c r="S2046" s="89"/>
      <c r="T2046" s="89"/>
      <c r="U2046" s="89"/>
      <c r="V2046" s="89"/>
      <c r="W2046" s="89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89"/>
      <c r="AJ2046" s="89"/>
      <c r="AK2046" s="89"/>
      <c r="AL2046" s="89"/>
      <c r="AM2046" s="89"/>
      <c r="AN2046" s="89"/>
      <c r="AO2046" s="89"/>
      <c r="AP2046" s="89"/>
      <c r="AQ2046" s="89"/>
      <c r="AR2046" s="89"/>
      <c r="AS2046" s="89"/>
      <c r="AT2046" s="89"/>
      <c r="AU2046" s="89"/>
      <c r="AV2046" s="89"/>
      <c r="AW2046" s="89"/>
      <c r="AX2046" s="89"/>
      <c r="AY2046" s="89"/>
      <c r="AZ2046" s="89"/>
      <c r="BA2046" s="89"/>
      <c r="BB2046" s="89"/>
      <c r="BC2046" s="89"/>
      <c r="BD2046" s="89"/>
      <c r="BE2046" s="89"/>
      <c r="BF2046" s="89"/>
      <c r="BG2046" s="89"/>
      <c r="BH2046" s="89"/>
      <c r="BI2046" s="89"/>
      <c r="BJ2046" s="89"/>
    </row>
    <row r="2047" spans="1:62" ht="12.75" x14ac:dyDescent="0.2">
      <c r="A2047" s="89"/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  <c r="L2047" s="89"/>
      <c r="M2047" s="89"/>
      <c r="N2047" s="89"/>
      <c r="O2047" s="89"/>
      <c r="P2047" s="89"/>
      <c r="Q2047" s="89"/>
      <c r="R2047" s="89"/>
      <c r="S2047" s="89"/>
      <c r="T2047" s="89"/>
      <c r="U2047" s="89"/>
      <c r="V2047" s="89"/>
      <c r="W2047" s="89"/>
      <c r="X2047" s="89"/>
      <c r="Y2047" s="89"/>
      <c r="Z2047" s="89"/>
      <c r="AA2047" s="89"/>
      <c r="AB2047" s="89"/>
      <c r="AC2047" s="89"/>
      <c r="AD2047" s="89"/>
      <c r="AE2047" s="89"/>
      <c r="AF2047" s="89"/>
      <c r="AG2047" s="89"/>
      <c r="AH2047" s="89"/>
      <c r="AI2047" s="89"/>
      <c r="AJ2047" s="89"/>
      <c r="AK2047" s="89"/>
      <c r="AL2047" s="89"/>
      <c r="AM2047" s="89"/>
      <c r="AN2047" s="89"/>
      <c r="AO2047" s="89"/>
      <c r="AP2047" s="89"/>
      <c r="AQ2047" s="89"/>
      <c r="AR2047" s="89"/>
      <c r="AS2047" s="89"/>
      <c r="AT2047" s="89"/>
      <c r="AU2047" s="89"/>
      <c r="AV2047" s="89"/>
      <c r="AW2047" s="89"/>
      <c r="AX2047" s="89"/>
      <c r="AY2047" s="89"/>
      <c r="AZ2047" s="89"/>
      <c r="BA2047" s="89"/>
      <c r="BB2047" s="89"/>
      <c r="BC2047" s="89"/>
      <c r="BD2047" s="89"/>
      <c r="BE2047" s="89"/>
      <c r="BF2047" s="89"/>
      <c r="BG2047" s="89"/>
      <c r="BH2047" s="89"/>
      <c r="BI2047" s="89"/>
      <c r="BJ2047" s="89"/>
    </row>
    <row r="2048" spans="1:62" ht="12.75" x14ac:dyDescent="0.2">
      <c r="A2048" s="89"/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  <c r="P2048" s="89"/>
      <c r="Q2048" s="89"/>
      <c r="R2048" s="89"/>
      <c r="S2048" s="89"/>
      <c r="T2048" s="89"/>
      <c r="U2048" s="89"/>
      <c r="V2048" s="89"/>
      <c r="W2048" s="89"/>
      <c r="X2048" s="89"/>
      <c r="Y2048" s="89"/>
      <c r="Z2048" s="89"/>
      <c r="AA2048" s="89"/>
      <c r="AB2048" s="89"/>
      <c r="AC2048" s="89"/>
      <c r="AD2048" s="89"/>
      <c r="AE2048" s="89"/>
      <c r="AF2048" s="89"/>
      <c r="AG2048" s="89"/>
      <c r="AH2048" s="89"/>
      <c r="AI2048" s="89"/>
      <c r="AJ2048" s="89"/>
      <c r="AK2048" s="89"/>
      <c r="AL2048" s="89"/>
      <c r="AM2048" s="89"/>
      <c r="AN2048" s="89"/>
      <c r="AO2048" s="89"/>
      <c r="AP2048" s="89"/>
      <c r="AQ2048" s="89"/>
      <c r="AR2048" s="89"/>
      <c r="AS2048" s="89"/>
      <c r="AT2048" s="89"/>
      <c r="AU2048" s="89"/>
      <c r="AV2048" s="89"/>
      <c r="AW2048" s="89"/>
      <c r="AX2048" s="89"/>
      <c r="AY2048" s="89"/>
      <c r="AZ2048" s="89"/>
      <c r="BA2048" s="89"/>
      <c r="BB2048" s="89"/>
      <c r="BC2048" s="89"/>
      <c r="BD2048" s="89"/>
      <c r="BE2048" s="89"/>
      <c r="BF2048" s="89"/>
      <c r="BG2048" s="89"/>
      <c r="BH2048" s="89"/>
      <c r="BI2048" s="89"/>
      <c r="BJ2048" s="89"/>
    </row>
    <row r="2049" spans="1:62" ht="12.75" x14ac:dyDescent="0.2">
      <c r="A2049" s="89"/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N2049" s="89"/>
      <c r="O2049" s="89"/>
      <c r="P2049" s="89"/>
      <c r="Q2049" s="89"/>
      <c r="R2049" s="89"/>
      <c r="S2049" s="89"/>
      <c r="T2049" s="89"/>
      <c r="U2049" s="89"/>
      <c r="V2049" s="89"/>
      <c r="W2049" s="89"/>
      <c r="X2049" s="89"/>
      <c r="Y2049" s="89"/>
      <c r="Z2049" s="89"/>
      <c r="AA2049" s="89"/>
      <c r="AB2049" s="89"/>
      <c r="AC2049" s="89"/>
      <c r="AD2049" s="89"/>
      <c r="AE2049" s="89"/>
      <c r="AF2049" s="89"/>
      <c r="AG2049" s="89"/>
      <c r="AH2049" s="89"/>
      <c r="AI2049" s="89"/>
      <c r="AJ2049" s="89"/>
      <c r="AK2049" s="89"/>
      <c r="AL2049" s="89"/>
      <c r="AM2049" s="89"/>
      <c r="AN2049" s="89"/>
      <c r="AO2049" s="89"/>
      <c r="AP2049" s="89"/>
      <c r="AQ2049" s="89"/>
      <c r="AR2049" s="89"/>
      <c r="AS2049" s="89"/>
      <c r="AT2049" s="89"/>
      <c r="AU2049" s="89"/>
      <c r="AV2049" s="89"/>
      <c r="AW2049" s="89"/>
      <c r="AX2049" s="89"/>
      <c r="AY2049" s="89"/>
      <c r="AZ2049" s="89"/>
      <c r="BA2049" s="89"/>
      <c r="BB2049" s="89"/>
      <c r="BC2049" s="89"/>
      <c r="BD2049" s="89"/>
      <c r="BE2049" s="89"/>
      <c r="BF2049" s="89"/>
      <c r="BG2049" s="89"/>
      <c r="BH2049" s="89"/>
      <c r="BI2049" s="89"/>
      <c r="BJ2049" s="89"/>
    </row>
    <row r="2050" spans="1:62" ht="12.75" x14ac:dyDescent="0.2">
      <c r="A2050" s="89"/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  <c r="L2050" s="89"/>
      <c r="M2050" s="89"/>
      <c r="N2050" s="89"/>
      <c r="O2050" s="89"/>
      <c r="P2050" s="89"/>
      <c r="Q2050" s="89"/>
      <c r="R2050" s="89"/>
      <c r="S2050" s="89"/>
      <c r="T2050" s="89"/>
      <c r="U2050" s="89"/>
      <c r="V2050" s="89"/>
      <c r="W2050" s="89"/>
      <c r="X2050" s="89"/>
      <c r="Y2050" s="89"/>
      <c r="Z2050" s="89"/>
      <c r="AA2050" s="89"/>
      <c r="AB2050" s="89"/>
      <c r="AC2050" s="89"/>
      <c r="AD2050" s="89"/>
      <c r="AE2050" s="89"/>
      <c r="AF2050" s="89"/>
      <c r="AG2050" s="89"/>
      <c r="AH2050" s="89"/>
      <c r="AI2050" s="89"/>
      <c r="AJ2050" s="89"/>
      <c r="AK2050" s="89"/>
      <c r="AL2050" s="89"/>
      <c r="AM2050" s="89"/>
      <c r="AN2050" s="89"/>
      <c r="AO2050" s="89"/>
      <c r="AP2050" s="89"/>
      <c r="AQ2050" s="89"/>
      <c r="AR2050" s="89"/>
      <c r="AS2050" s="89"/>
      <c r="AT2050" s="89"/>
      <c r="AU2050" s="89"/>
      <c r="AV2050" s="89"/>
      <c r="AW2050" s="89"/>
      <c r="AX2050" s="89"/>
      <c r="AY2050" s="89"/>
      <c r="AZ2050" s="89"/>
      <c r="BA2050" s="89"/>
      <c r="BB2050" s="89"/>
      <c r="BC2050" s="89"/>
      <c r="BD2050" s="89"/>
      <c r="BE2050" s="89"/>
      <c r="BF2050" s="89"/>
      <c r="BG2050" s="89"/>
      <c r="BH2050" s="89"/>
      <c r="BI2050" s="89"/>
      <c r="BJ2050" s="89"/>
    </row>
    <row r="2051" spans="1:62" ht="12.75" x14ac:dyDescent="0.2">
      <c r="A2051" s="89"/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89"/>
      <c r="O2051" s="89"/>
      <c r="P2051" s="89"/>
      <c r="Q2051" s="89"/>
      <c r="R2051" s="89"/>
      <c r="S2051" s="89"/>
      <c r="T2051" s="89"/>
      <c r="U2051" s="89"/>
      <c r="V2051" s="89"/>
      <c r="W2051" s="89"/>
      <c r="X2051" s="89"/>
      <c r="Y2051" s="89"/>
      <c r="Z2051" s="89"/>
      <c r="AA2051" s="89"/>
      <c r="AB2051" s="89"/>
      <c r="AC2051" s="89"/>
      <c r="AD2051" s="89"/>
      <c r="AE2051" s="89"/>
      <c r="AF2051" s="89"/>
      <c r="AG2051" s="89"/>
      <c r="AH2051" s="89"/>
      <c r="AI2051" s="89"/>
      <c r="AJ2051" s="89"/>
      <c r="AK2051" s="89"/>
      <c r="AL2051" s="89"/>
      <c r="AM2051" s="89"/>
      <c r="AN2051" s="89"/>
      <c r="AO2051" s="89"/>
      <c r="AP2051" s="89"/>
      <c r="AQ2051" s="89"/>
      <c r="AR2051" s="89"/>
      <c r="AS2051" s="89"/>
      <c r="AT2051" s="89"/>
      <c r="AU2051" s="89"/>
      <c r="AV2051" s="89"/>
      <c r="AW2051" s="89"/>
      <c r="AX2051" s="89"/>
      <c r="AY2051" s="89"/>
      <c r="AZ2051" s="89"/>
      <c r="BA2051" s="89"/>
      <c r="BB2051" s="89"/>
      <c r="BC2051" s="89"/>
      <c r="BD2051" s="89"/>
      <c r="BE2051" s="89"/>
      <c r="BF2051" s="89"/>
      <c r="BG2051" s="89"/>
      <c r="BH2051" s="89"/>
      <c r="BI2051" s="89"/>
      <c r="BJ2051" s="89"/>
    </row>
    <row r="2052" spans="1:62" ht="12.75" x14ac:dyDescent="0.2">
      <c r="A2052" s="89"/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89"/>
      <c r="O2052" s="89"/>
      <c r="P2052" s="89"/>
      <c r="Q2052" s="89"/>
      <c r="R2052" s="89"/>
      <c r="S2052" s="89"/>
      <c r="T2052" s="89"/>
      <c r="U2052" s="89"/>
      <c r="V2052" s="89"/>
      <c r="W2052" s="89"/>
      <c r="X2052" s="89"/>
      <c r="Y2052" s="89"/>
      <c r="Z2052" s="89"/>
      <c r="AA2052" s="89"/>
      <c r="AB2052" s="89"/>
      <c r="AC2052" s="89"/>
      <c r="AD2052" s="89"/>
      <c r="AE2052" s="89"/>
      <c r="AF2052" s="89"/>
      <c r="AG2052" s="89"/>
      <c r="AH2052" s="89"/>
      <c r="AI2052" s="89"/>
      <c r="AJ2052" s="89"/>
      <c r="AK2052" s="89"/>
      <c r="AL2052" s="89"/>
      <c r="AM2052" s="89"/>
      <c r="AN2052" s="89"/>
      <c r="AO2052" s="89"/>
      <c r="AP2052" s="89"/>
      <c r="AQ2052" s="89"/>
      <c r="AR2052" s="89"/>
      <c r="AS2052" s="89"/>
      <c r="AT2052" s="89"/>
      <c r="AU2052" s="89"/>
      <c r="AV2052" s="89"/>
      <c r="AW2052" s="89"/>
      <c r="AX2052" s="89"/>
      <c r="AY2052" s="89"/>
      <c r="AZ2052" s="89"/>
      <c r="BA2052" s="89"/>
      <c r="BB2052" s="89"/>
      <c r="BC2052" s="89"/>
      <c r="BD2052" s="89"/>
      <c r="BE2052" s="89"/>
      <c r="BF2052" s="89"/>
      <c r="BG2052" s="89"/>
      <c r="BH2052" s="89"/>
      <c r="BI2052" s="89"/>
      <c r="BJ2052" s="89"/>
    </row>
    <row r="2053" spans="1:62" ht="12.75" x14ac:dyDescent="0.2">
      <c r="A2053" s="89"/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89"/>
      <c r="O2053" s="89"/>
      <c r="P2053" s="89"/>
      <c r="Q2053" s="89"/>
      <c r="R2053" s="89"/>
      <c r="S2053" s="89"/>
      <c r="T2053" s="89"/>
      <c r="U2053" s="89"/>
      <c r="V2053" s="89"/>
      <c r="W2053" s="89"/>
      <c r="X2053" s="89"/>
      <c r="Y2053" s="89"/>
      <c r="Z2053" s="89"/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  <c r="AK2053" s="89"/>
      <c r="AL2053" s="89"/>
      <c r="AM2053" s="89"/>
      <c r="AN2053" s="89"/>
      <c r="AO2053" s="89"/>
      <c r="AP2053" s="89"/>
      <c r="AQ2053" s="89"/>
      <c r="AR2053" s="89"/>
      <c r="AS2053" s="89"/>
      <c r="AT2053" s="89"/>
      <c r="AU2053" s="89"/>
      <c r="AV2053" s="89"/>
      <c r="AW2053" s="89"/>
      <c r="AX2053" s="89"/>
      <c r="AY2053" s="89"/>
      <c r="AZ2053" s="89"/>
      <c r="BA2053" s="89"/>
      <c r="BB2053" s="89"/>
      <c r="BC2053" s="89"/>
      <c r="BD2053" s="89"/>
      <c r="BE2053" s="89"/>
      <c r="BF2053" s="89"/>
      <c r="BG2053" s="89"/>
      <c r="BH2053" s="89"/>
      <c r="BI2053" s="89"/>
      <c r="BJ2053" s="89"/>
    </row>
    <row r="2054" spans="1:62" ht="12.75" x14ac:dyDescent="0.2">
      <c r="A2054" s="89"/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  <c r="L2054" s="89"/>
      <c r="M2054" s="89"/>
      <c r="N2054" s="89"/>
      <c r="O2054" s="89"/>
      <c r="P2054" s="89"/>
      <c r="Q2054" s="89"/>
      <c r="R2054" s="89"/>
      <c r="S2054" s="89"/>
      <c r="T2054" s="89"/>
      <c r="U2054" s="89"/>
      <c r="V2054" s="89"/>
      <c r="W2054" s="89"/>
      <c r="X2054" s="89"/>
      <c r="Y2054" s="89"/>
      <c r="Z2054" s="89"/>
      <c r="AA2054" s="89"/>
      <c r="AB2054" s="89"/>
      <c r="AC2054" s="89"/>
      <c r="AD2054" s="89"/>
      <c r="AE2054" s="89"/>
      <c r="AF2054" s="89"/>
      <c r="AG2054" s="89"/>
      <c r="AH2054" s="89"/>
      <c r="AI2054" s="89"/>
      <c r="AJ2054" s="89"/>
      <c r="AK2054" s="89"/>
      <c r="AL2054" s="89"/>
      <c r="AM2054" s="89"/>
      <c r="AN2054" s="89"/>
      <c r="AO2054" s="89"/>
      <c r="AP2054" s="89"/>
      <c r="AQ2054" s="89"/>
      <c r="AR2054" s="89"/>
      <c r="AS2054" s="89"/>
      <c r="AT2054" s="89"/>
      <c r="AU2054" s="89"/>
      <c r="AV2054" s="89"/>
      <c r="AW2054" s="89"/>
      <c r="AX2054" s="89"/>
      <c r="AY2054" s="89"/>
      <c r="AZ2054" s="89"/>
      <c r="BA2054" s="89"/>
      <c r="BB2054" s="89"/>
      <c r="BC2054" s="89"/>
      <c r="BD2054" s="89"/>
      <c r="BE2054" s="89"/>
      <c r="BF2054" s="89"/>
      <c r="BG2054" s="89"/>
      <c r="BH2054" s="89"/>
      <c r="BI2054" s="89"/>
      <c r="BJ2054" s="89"/>
    </row>
    <row r="2055" spans="1:62" ht="12.75" x14ac:dyDescent="0.2">
      <c r="A2055" s="89"/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  <c r="L2055" s="89"/>
      <c r="M2055" s="89"/>
      <c r="N2055" s="89"/>
      <c r="O2055" s="89"/>
      <c r="P2055" s="89"/>
      <c r="Q2055" s="89"/>
      <c r="R2055" s="89"/>
      <c r="S2055" s="89"/>
      <c r="T2055" s="89"/>
      <c r="U2055" s="89"/>
      <c r="V2055" s="89"/>
      <c r="W2055" s="89"/>
      <c r="X2055" s="89"/>
      <c r="Y2055" s="89"/>
      <c r="Z2055" s="89"/>
      <c r="AA2055" s="89"/>
      <c r="AB2055" s="89"/>
      <c r="AC2055" s="89"/>
      <c r="AD2055" s="89"/>
      <c r="AE2055" s="89"/>
      <c r="AF2055" s="89"/>
      <c r="AG2055" s="89"/>
      <c r="AH2055" s="89"/>
      <c r="AI2055" s="89"/>
      <c r="AJ2055" s="89"/>
      <c r="AK2055" s="89"/>
      <c r="AL2055" s="89"/>
      <c r="AM2055" s="89"/>
      <c r="AN2055" s="89"/>
      <c r="AO2055" s="89"/>
      <c r="AP2055" s="89"/>
      <c r="AQ2055" s="89"/>
      <c r="AR2055" s="89"/>
      <c r="AS2055" s="89"/>
      <c r="AT2055" s="89"/>
      <c r="AU2055" s="89"/>
      <c r="AV2055" s="89"/>
      <c r="AW2055" s="89"/>
      <c r="AX2055" s="89"/>
      <c r="AY2055" s="89"/>
      <c r="AZ2055" s="89"/>
      <c r="BA2055" s="89"/>
      <c r="BB2055" s="89"/>
      <c r="BC2055" s="89"/>
      <c r="BD2055" s="89"/>
      <c r="BE2055" s="89"/>
      <c r="BF2055" s="89"/>
      <c r="BG2055" s="89"/>
      <c r="BH2055" s="89"/>
      <c r="BI2055" s="89"/>
      <c r="BJ2055" s="89"/>
    </row>
    <row r="2056" spans="1:62" ht="12.75" x14ac:dyDescent="0.2">
      <c r="A2056" s="89"/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89"/>
      <c r="P2056" s="89"/>
      <c r="Q2056" s="89"/>
      <c r="R2056" s="89"/>
      <c r="S2056" s="89"/>
      <c r="T2056" s="89"/>
      <c r="U2056" s="89"/>
      <c r="V2056" s="89"/>
      <c r="W2056" s="89"/>
      <c r="X2056" s="89"/>
      <c r="Y2056" s="89"/>
      <c r="Z2056" s="89"/>
      <c r="AA2056" s="89"/>
      <c r="AB2056" s="89"/>
      <c r="AC2056" s="89"/>
      <c r="AD2056" s="89"/>
      <c r="AE2056" s="89"/>
      <c r="AF2056" s="89"/>
      <c r="AG2056" s="89"/>
      <c r="AH2056" s="89"/>
      <c r="AI2056" s="89"/>
      <c r="AJ2056" s="89"/>
      <c r="AK2056" s="89"/>
      <c r="AL2056" s="89"/>
      <c r="AM2056" s="89"/>
      <c r="AN2056" s="89"/>
      <c r="AO2056" s="89"/>
      <c r="AP2056" s="89"/>
      <c r="AQ2056" s="89"/>
      <c r="AR2056" s="89"/>
      <c r="AS2056" s="89"/>
      <c r="AT2056" s="89"/>
      <c r="AU2056" s="89"/>
      <c r="AV2056" s="89"/>
      <c r="AW2056" s="89"/>
      <c r="AX2056" s="89"/>
      <c r="AY2056" s="89"/>
      <c r="AZ2056" s="89"/>
      <c r="BA2056" s="89"/>
      <c r="BB2056" s="89"/>
      <c r="BC2056" s="89"/>
      <c r="BD2056" s="89"/>
      <c r="BE2056" s="89"/>
      <c r="BF2056" s="89"/>
      <c r="BG2056" s="89"/>
      <c r="BH2056" s="89"/>
      <c r="BI2056" s="89"/>
      <c r="BJ2056" s="89"/>
    </row>
    <row r="2057" spans="1:62" ht="12.75" x14ac:dyDescent="0.2">
      <c r="A2057" s="89"/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89"/>
      <c r="P2057" s="89"/>
      <c r="Q2057" s="89"/>
      <c r="R2057" s="89"/>
      <c r="S2057" s="89"/>
      <c r="T2057" s="89"/>
      <c r="U2057" s="89"/>
      <c r="V2057" s="89"/>
      <c r="W2057" s="89"/>
      <c r="X2057" s="89"/>
      <c r="Y2057" s="89"/>
      <c r="Z2057" s="89"/>
      <c r="AA2057" s="89"/>
      <c r="AB2057" s="89"/>
      <c r="AC2057" s="89"/>
      <c r="AD2057" s="89"/>
      <c r="AE2057" s="89"/>
      <c r="AF2057" s="89"/>
      <c r="AG2057" s="89"/>
      <c r="AH2057" s="89"/>
      <c r="AI2057" s="89"/>
      <c r="AJ2057" s="89"/>
      <c r="AK2057" s="89"/>
      <c r="AL2057" s="89"/>
      <c r="AM2057" s="89"/>
      <c r="AN2057" s="89"/>
      <c r="AO2057" s="89"/>
      <c r="AP2057" s="89"/>
      <c r="AQ2057" s="89"/>
      <c r="AR2057" s="89"/>
      <c r="AS2057" s="89"/>
      <c r="AT2057" s="89"/>
      <c r="AU2057" s="89"/>
      <c r="AV2057" s="89"/>
      <c r="AW2057" s="89"/>
      <c r="AX2057" s="89"/>
      <c r="AY2057" s="89"/>
      <c r="AZ2057" s="89"/>
      <c r="BA2057" s="89"/>
      <c r="BB2057" s="89"/>
      <c r="BC2057" s="89"/>
      <c r="BD2057" s="89"/>
      <c r="BE2057" s="89"/>
      <c r="BF2057" s="89"/>
      <c r="BG2057" s="89"/>
      <c r="BH2057" s="89"/>
      <c r="BI2057" s="89"/>
      <c r="BJ2057" s="89"/>
    </row>
    <row r="2058" spans="1:62" ht="12.75" x14ac:dyDescent="0.2">
      <c r="A2058" s="89"/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89"/>
      <c r="P2058" s="89"/>
      <c r="Q2058" s="89"/>
      <c r="R2058" s="89"/>
      <c r="S2058" s="89"/>
      <c r="T2058" s="89"/>
      <c r="U2058" s="89"/>
      <c r="V2058" s="89"/>
      <c r="W2058" s="89"/>
      <c r="X2058" s="89"/>
      <c r="Y2058" s="89"/>
      <c r="Z2058" s="89"/>
      <c r="AA2058" s="89"/>
      <c r="AB2058" s="89"/>
      <c r="AC2058" s="89"/>
      <c r="AD2058" s="89"/>
      <c r="AE2058" s="89"/>
      <c r="AF2058" s="89"/>
      <c r="AG2058" s="89"/>
      <c r="AH2058" s="89"/>
      <c r="AI2058" s="89"/>
      <c r="AJ2058" s="89"/>
      <c r="AK2058" s="89"/>
      <c r="AL2058" s="89"/>
      <c r="AM2058" s="89"/>
      <c r="AN2058" s="89"/>
      <c r="AO2058" s="89"/>
      <c r="AP2058" s="89"/>
      <c r="AQ2058" s="89"/>
      <c r="AR2058" s="89"/>
      <c r="AS2058" s="89"/>
      <c r="AT2058" s="89"/>
      <c r="AU2058" s="89"/>
      <c r="AV2058" s="89"/>
      <c r="AW2058" s="89"/>
      <c r="AX2058" s="89"/>
      <c r="AY2058" s="89"/>
      <c r="AZ2058" s="89"/>
      <c r="BA2058" s="89"/>
      <c r="BB2058" s="89"/>
      <c r="BC2058" s="89"/>
      <c r="BD2058" s="89"/>
      <c r="BE2058" s="89"/>
      <c r="BF2058" s="89"/>
      <c r="BG2058" s="89"/>
      <c r="BH2058" s="89"/>
      <c r="BI2058" s="89"/>
      <c r="BJ2058" s="89"/>
    </row>
    <row r="2059" spans="1:62" ht="12.75" x14ac:dyDescent="0.2">
      <c r="A2059" s="89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89"/>
      <c r="P2059" s="89"/>
      <c r="Q2059" s="89"/>
      <c r="R2059" s="89"/>
      <c r="S2059" s="89"/>
      <c r="T2059" s="89"/>
      <c r="U2059" s="89"/>
      <c r="V2059" s="89"/>
      <c r="W2059" s="89"/>
      <c r="X2059" s="89"/>
      <c r="Y2059" s="89"/>
      <c r="Z2059" s="89"/>
      <c r="AA2059" s="89"/>
      <c r="AB2059" s="89"/>
      <c r="AC2059" s="89"/>
      <c r="AD2059" s="89"/>
      <c r="AE2059" s="89"/>
      <c r="AF2059" s="89"/>
      <c r="AG2059" s="89"/>
      <c r="AH2059" s="89"/>
      <c r="AI2059" s="89"/>
      <c r="AJ2059" s="89"/>
      <c r="AK2059" s="89"/>
      <c r="AL2059" s="89"/>
      <c r="AM2059" s="89"/>
      <c r="AN2059" s="89"/>
      <c r="AO2059" s="89"/>
      <c r="AP2059" s="89"/>
      <c r="AQ2059" s="89"/>
      <c r="AR2059" s="89"/>
      <c r="AS2059" s="89"/>
      <c r="AT2059" s="89"/>
      <c r="AU2059" s="89"/>
      <c r="AV2059" s="89"/>
      <c r="AW2059" s="89"/>
      <c r="AX2059" s="89"/>
      <c r="AY2059" s="89"/>
      <c r="AZ2059" s="89"/>
      <c r="BA2059" s="89"/>
      <c r="BB2059" s="89"/>
      <c r="BC2059" s="89"/>
      <c r="BD2059" s="89"/>
      <c r="BE2059" s="89"/>
      <c r="BF2059" s="89"/>
      <c r="BG2059" s="89"/>
      <c r="BH2059" s="89"/>
      <c r="BI2059" s="89"/>
      <c r="BJ2059" s="89"/>
    </row>
    <row r="2060" spans="1:62" ht="12.75" x14ac:dyDescent="0.2">
      <c r="A2060" s="89"/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89"/>
      <c r="P2060" s="89"/>
      <c r="Q2060" s="89"/>
      <c r="R2060" s="89"/>
      <c r="S2060" s="89"/>
      <c r="T2060" s="89"/>
      <c r="U2060" s="89"/>
      <c r="V2060" s="89"/>
      <c r="W2060" s="89"/>
      <c r="X2060" s="89"/>
      <c r="Y2060" s="89"/>
      <c r="Z2060" s="89"/>
      <c r="AA2060" s="89"/>
      <c r="AB2060" s="89"/>
      <c r="AC2060" s="89"/>
      <c r="AD2060" s="89"/>
      <c r="AE2060" s="89"/>
      <c r="AF2060" s="89"/>
      <c r="AG2060" s="89"/>
      <c r="AH2060" s="89"/>
      <c r="AI2060" s="89"/>
      <c r="AJ2060" s="89"/>
      <c r="AK2060" s="89"/>
      <c r="AL2060" s="89"/>
      <c r="AM2060" s="89"/>
      <c r="AN2060" s="89"/>
      <c r="AO2060" s="89"/>
      <c r="AP2060" s="89"/>
      <c r="AQ2060" s="89"/>
      <c r="AR2060" s="89"/>
      <c r="AS2060" s="89"/>
      <c r="AT2060" s="89"/>
      <c r="AU2060" s="89"/>
      <c r="AV2060" s="89"/>
      <c r="AW2060" s="89"/>
      <c r="AX2060" s="89"/>
      <c r="AY2060" s="89"/>
      <c r="AZ2060" s="89"/>
      <c r="BA2060" s="89"/>
      <c r="BB2060" s="89"/>
      <c r="BC2060" s="89"/>
      <c r="BD2060" s="89"/>
      <c r="BE2060" s="89"/>
      <c r="BF2060" s="89"/>
      <c r="BG2060" s="89"/>
      <c r="BH2060" s="89"/>
      <c r="BI2060" s="89"/>
      <c r="BJ2060" s="89"/>
    </row>
    <row r="2061" spans="1:62" ht="12.75" x14ac:dyDescent="0.2">
      <c r="A2061" s="89"/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89"/>
      <c r="P2061" s="89"/>
      <c r="Q2061" s="89"/>
      <c r="R2061" s="89"/>
      <c r="S2061" s="89"/>
      <c r="T2061" s="89"/>
      <c r="U2061" s="89"/>
      <c r="V2061" s="89"/>
      <c r="W2061" s="89"/>
      <c r="X2061" s="89"/>
      <c r="Y2061" s="89"/>
      <c r="Z2061" s="89"/>
      <c r="AA2061" s="89"/>
      <c r="AB2061" s="89"/>
      <c r="AC2061" s="89"/>
      <c r="AD2061" s="89"/>
      <c r="AE2061" s="89"/>
      <c r="AF2061" s="89"/>
      <c r="AG2061" s="89"/>
      <c r="AH2061" s="89"/>
      <c r="AI2061" s="89"/>
      <c r="AJ2061" s="89"/>
      <c r="AK2061" s="89"/>
      <c r="AL2061" s="89"/>
      <c r="AM2061" s="89"/>
      <c r="AN2061" s="89"/>
      <c r="AO2061" s="89"/>
      <c r="AP2061" s="89"/>
      <c r="AQ2061" s="89"/>
      <c r="AR2061" s="89"/>
      <c r="AS2061" s="89"/>
      <c r="AT2061" s="89"/>
      <c r="AU2061" s="89"/>
      <c r="AV2061" s="89"/>
      <c r="AW2061" s="89"/>
      <c r="AX2061" s="89"/>
      <c r="AY2061" s="89"/>
      <c r="AZ2061" s="89"/>
      <c r="BA2061" s="89"/>
      <c r="BB2061" s="89"/>
      <c r="BC2061" s="89"/>
      <c r="BD2061" s="89"/>
      <c r="BE2061" s="89"/>
      <c r="BF2061" s="89"/>
      <c r="BG2061" s="89"/>
      <c r="BH2061" s="89"/>
      <c r="BI2061" s="89"/>
      <c r="BJ2061" s="89"/>
    </row>
    <row r="2062" spans="1:62" ht="12.75" x14ac:dyDescent="0.2">
      <c r="A2062" s="89"/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89"/>
      <c r="P2062" s="89"/>
      <c r="Q2062" s="89"/>
      <c r="R2062" s="89"/>
      <c r="S2062" s="89"/>
      <c r="T2062" s="89"/>
      <c r="U2062" s="89"/>
      <c r="V2062" s="89"/>
      <c r="W2062" s="89"/>
      <c r="X2062" s="89"/>
      <c r="Y2062" s="89"/>
      <c r="Z2062" s="89"/>
      <c r="AA2062" s="89"/>
      <c r="AB2062" s="89"/>
      <c r="AC2062" s="89"/>
      <c r="AD2062" s="89"/>
      <c r="AE2062" s="89"/>
      <c r="AF2062" s="89"/>
      <c r="AG2062" s="89"/>
      <c r="AH2062" s="89"/>
      <c r="AI2062" s="89"/>
      <c r="AJ2062" s="89"/>
      <c r="AK2062" s="89"/>
      <c r="AL2062" s="89"/>
      <c r="AM2062" s="89"/>
      <c r="AN2062" s="89"/>
      <c r="AO2062" s="89"/>
      <c r="AP2062" s="89"/>
      <c r="AQ2062" s="89"/>
      <c r="AR2062" s="89"/>
      <c r="AS2062" s="89"/>
      <c r="AT2062" s="89"/>
      <c r="AU2062" s="89"/>
      <c r="AV2062" s="89"/>
      <c r="AW2062" s="89"/>
      <c r="AX2062" s="89"/>
      <c r="AY2062" s="89"/>
      <c r="AZ2062" s="89"/>
      <c r="BA2062" s="89"/>
      <c r="BB2062" s="89"/>
      <c r="BC2062" s="89"/>
      <c r="BD2062" s="89"/>
      <c r="BE2062" s="89"/>
      <c r="BF2062" s="89"/>
      <c r="BG2062" s="89"/>
      <c r="BH2062" s="89"/>
      <c r="BI2062" s="89"/>
      <c r="BJ2062" s="89"/>
    </row>
    <row r="2063" spans="1:62" ht="12.75" x14ac:dyDescent="0.2">
      <c r="A2063" s="89"/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89"/>
      <c r="P2063" s="89"/>
      <c r="Q2063" s="89"/>
      <c r="R2063" s="89"/>
      <c r="S2063" s="89"/>
      <c r="T2063" s="89"/>
      <c r="U2063" s="89"/>
      <c r="V2063" s="89"/>
      <c r="W2063" s="89"/>
      <c r="X2063" s="89"/>
      <c r="Y2063" s="89"/>
      <c r="Z2063" s="89"/>
      <c r="AA2063" s="89"/>
      <c r="AB2063" s="89"/>
      <c r="AC2063" s="89"/>
      <c r="AD2063" s="89"/>
      <c r="AE2063" s="89"/>
      <c r="AF2063" s="89"/>
      <c r="AG2063" s="89"/>
      <c r="AH2063" s="89"/>
      <c r="AI2063" s="89"/>
      <c r="AJ2063" s="89"/>
      <c r="AK2063" s="89"/>
      <c r="AL2063" s="89"/>
      <c r="AM2063" s="89"/>
      <c r="AN2063" s="89"/>
      <c r="AO2063" s="89"/>
      <c r="AP2063" s="89"/>
      <c r="AQ2063" s="89"/>
      <c r="AR2063" s="89"/>
      <c r="AS2063" s="89"/>
      <c r="AT2063" s="89"/>
      <c r="AU2063" s="89"/>
      <c r="AV2063" s="89"/>
      <c r="AW2063" s="89"/>
      <c r="AX2063" s="89"/>
      <c r="AY2063" s="89"/>
      <c r="AZ2063" s="89"/>
      <c r="BA2063" s="89"/>
      <c r="BB2063" s="89"/>
      <c r="BC2063" s="89"/>
      <c r="BD2063" s="89"/>
      <c r="BE2063" s="89"/>
      <c r="BF2063" s="89"/>
      <c r="BG2063" s="89"/>
      <c r="BH2063" s="89"/>
      <c r="BI2063" s="89"/>
      <c r="BJ2063" s="89"/>
    </row>
    <row r="2064" spans="1:62" ht="12.75" x14ac:dyDescent="0.2">
      <c r="A2064" s="89"/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89"/>
      <c r="O2064" s="89"/>
      <c r="P2064" s="89"/>
      <c r="Q2064" s="89"/>
      <c r="R2064" s="89"/>
      <c r="S2064" s="89"/>
      <c r="T2064" s="89"/>
      <c r="U2064" s="89"/>
      <c r="V2064" s="89"/>
      <c r="W2064" s="89"/>
      <c r="X2064" s="89"/>
      <c r="Y2064" s="89"/>
      <c r="Z2064" s="89"/>
      <c r="AA2064" s="89"/>
      <c r="AB2064" s="89"/>
      <c r="AC2064" s="89"/>
      <c r="AD2064" s="89"/>
      <c r="AE2064" s="89"/>
      <c r="AF2064" s="89"/>
      <c r="AG2064" s="89"/>
      <c r="AH2064" s="89"/>
      <c r="AI2064" s="89"/>
      <c r="AJ2064" s="89"/>
      <c r="AK2064" s="89"/>
      <c r="AL2064" s="89"/>
      <c r="AM2064" s="89"/>
      <c r="AN2064" s="89"/>
      <c r="AO2064" s="89"/>
      <c r="AP2064" s="89"/>
      <c r="AQ2064" s="89"/>
      <c r="AR2064" s="89"/>
      <c r="AS2064" s="89"/>
      <c r="AT2064" s="89"/>
      <c r="AU2064" s="89"/>
      <c r="AV2064" s="89"/>
      <c r="AW2064" s="89"/>
      <c r="AX2064" s="89"/>
      <c r="AY2064" s="89"/>
      <c r="AZ2064" s="89"/>
      <c r="BA2064" s="89"/>
      <c r="BB2064" s="89"/>
      <c r="BC2064" s="89"/>
      <c r="BD2064" s="89"/>
      <c r="BE2064" s="89"/>
      <c r="BF2064" s="89"/>
      <c r="BG2064" s="89"/>
      <c r="BH2064" s="89"/>
      <c r="BI2064" s="89"/>
      <c r="BJ2064" s="89"/>
    </row>
    <row r="2065" spans="1:62" ht="12.75" x14ac:dyDescent="0.2">
      <c r="A2065" s="89"/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89"/>
      <c r="P2065" s="89"/>
      <c r="Q2065" s="89"/>
      <c r="R2065" s="89"/>
      <c r="S2065" s="89"/>
      <c r="T2065" s="89"/>
      <c r="U2065" s="89"/>
      <c r="V2065" s="89"/>
      <c r="W2065" s="89"/>
      <c r="X2065" s="89"/>
      <c r="Y2065" s="89"/>
      <c r="Z2065" s="89"/>
      <c r="AA2065" s="89"/>
      <c r="AB2065" s="89"/>
      <c r="AC2065" s="89"/>
      <c r="AD2065" s="89"/>
      <c r="AE2065" s="89"/>
      <c r="AF2065" s="89"/>
      <c r="AG2065" s="89"/>
      <c r="AH2065" s="89"/>
      <c r="AI2065" s="89"/>
      <c r="AJ2065" s="89"/>
      <c r="AK2065" s="89"/>
      <c r="AL2065" s="89"/>
      <c r="AM2065" s="89"/>
      <c r="AN2065" s="89"/>
      <c r="AO2065" s="89"/>
      <c r="AP2065" s="89"/>
      <c r="AQ2065" s="89"/>
      <c r="AR2065" s="89"/>
      <c r="AS2065" s="89"/>
      <c r="AT2065" s="89"/>
      <c r="AU2065" s="89"/>
      <c r="AV2065" s="89"/>
      <c r="AW2065" s="89"/>
      <c r="AX2065" s="89"/>
      <c r="AY2065" s="89"/>
      <c r="AZ2065" s="89"/>
      <c r="BA2065" s="89"/>
      <c r="BB2065" s="89"/>
      <c r="BC2065" s="89"/>
      <c r="BD2065" s="89"/>
      <c r="BE2065" s="89"/>
      <c r="BF2065" s="89"/>
      <c r="BG2065" s="89"/>
      <c r="BH2065" s="89"/>
      <c r="BI2065" s="89"/>
      <c r="BJ2065" s="89"/>
    </row>
    <row r="2066" spans="1:62" ht="12.75" x14ac:dyDescent="0.2">
      <c r="A2066" s="89"/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89"/>
      <c r="P2066" s="89"/>
      <c r="Q2066" s="89"/>
      <c r="R2066" s="89"/>
      <c r="S2066" s="89"/>
      <c r="T2066" s="89"/>
      <c r="U2066" s="89"/>
      <c r="V2066" s="89"/>
      <c r="W2066" s="89"/>
      <c r="X2066" s="89"/>
      <c r="Y2066" s="89"/>
      <c r="Z2066" s="89"/>
      <c r="AA2066" s="89"/>
      <c r="AB2066" s="89"/>
      <c r="AC2066" s="89"/>
      <c r="AD2066" s="89"/>
      <c r="AE2066" s="89"/>
      <c r="AF2066" s="89"/>
      <c r="AG2066" s="89"/>
      <c r="AH2066" s="89"/>
      <c r="AI2066" s="89"/>
      <c r="AJ2066" s="89"/>
      <c r="AK2066" s="89"/>
      <c r="AL2066" s="89"/>
      <c r="AM2066" s="89"/>
      <c r="AN2066" s="89"/>
      <c r="AO2066" s="89"/>
      <c r="AP2066" s="89"/>
      <c r="AQ2066" s="89"/>
      <c r="AR2066" s="89"/>
      <c r="AS2066" s="89"/>
      <c r="AT2066" s="89"/>
      <c r="AU2066" s="89"/>
      <c r="AV2066" s="89"/>
      <c r="AW2066" s="89"/>
      <c r="AX2066" s="89"/>
      <c r="AY2066" s="89"/>
      <c r="AZ2066" s="89"/>
      <c r="BA2066" s="89"/>
      <c r="BB2066" s="89"/>
      <c r="BC2066" s="89"/>
      <c r="BD2066" s="89"/>
      <c r="BE2066" s="89"/>
      <c r="BF2066" s="89"/>
      <c r="BG2066" s="89"/>
      <c r="BH2066" s="89"/>
      <c r="BI2066" s="89"/>
      <c r="BJ2066" s="89"/>
    </row>
    <row r="2067" spans="1:62" ht="12.75" x14ac:dyDescent="0.2">
      <c r="A2067" s="89"/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89"/>
      <c r="P2067" s="89"/>
      <c r="Q2067" s="89"/>
      <c r="R2067" s="89"/>
      <c r="S2067" s="89"/>
      <c r="T2067" s="89"/>
      <c r="U2067" s="89"/>
      <c r="V2067" s="89"/>
      <c r="W2067" s="89"/>
      <c r="X2067" s="89"/>
      <c r="Y2067" s="89"/>
      <c r="Z2067" s="89"/>
      <c r="AA2067" s="89"/>
      <c r="AB2067" s="89"/>
      <c r="AC2067" s="89"/>
      <c r="AD2067" s="89"/>
      <c r="AE2067" s="89"/>
      <c r="AF2067" s="89"/>
      <c r="AG2067" s="89"/>
      <c r="AH2067" s="89"/>
      <c r="AI2067" s="89"/>
      <c r="AJ2067" s="89"/>
      <c r="AK2067" s="89"/>
      <c r="AL2067" s="89"/>
      <c r="AM2067" s="89"/>
      <c r="AN2067" s="89"/>
      <c r="AO2067" s="89"/>
      <c r="AP2067" s="89"/>
      <c r="AQ2067" s="89"/>
      <c r="AR2067" s="89"/>
      <c r="AS2067" s="89"/>
      <c r="AT2067" s="89"/>
      <c r="AU2067" s="89"/>
      <c r="AV2067" s="89"/>
      <c r="AW2067" s="89"/>
      <c r="AX2067" s="89"/>
      <c r="AY2067" s="89"/>
      <c r="AZ2067" s="89"/>
      <c r="BA2067" s="89"/>
      <c r="BB2067" s="89"/>
      <c r="BC2067" s="89"/>
      <c r="BD2067" s="89"/>
      <c r="BE2067" s="89"/>
      <c r="BF2067" s="89"/>
      <c r="BG2067" s="89"/>
      <c r="BH2067" s="89"/>
      <c r="BI2067" s="89"/>
      <c r="BJ2067" s="89"/>
    </row>
    <row r="2068" spans="1:62" ht="12.75" x14ac:dyDescent="0.2">
      <c r="A2068" s="89"/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89"/>
      <c r="P2068" s="89"/>
      <c r="Q2068" s="89"/>
      <c r="R2068" s="89"/>
      <c r="S2068" s="89"/>
      <c r="T2068" s="89"/>
      <c r="U2068" s="89"/>
      <c r="V2068" s="89"/>
      <c r="W2068" s="89"/>
      <c r="X2068" s="89"/>
      <c r="Y2068" s="89"/>
      <c r="Z2068" s="89"/>
      <c r="AA2068" s="89"/>
      <c r="AB2068" s="89"/>
      <c r="AC2068" s="89"/>
      <c r="AD2068" s="89"/>
      <c r="AE2068" s="89"/>
      <c r="AF2068" s="89"/>
      <c r="AG2068" s="89"/>
      <c r="AH2068" s="89"/>
      <c r="AI2068" s="89"/>
      <c r="AJ2068" s="89"/>
      <c r="AK2068" s="89"/>
      <c r="AL2068" s="89"/>
      <c r="AM2068" s="89"/>
      <c r="AN2068" s="89"/>
      <c r="AO2068" s="89"/>
      <c r="AP2068" s="89"/>
      <c r="AQ2068" s="89"/>
      <c r="AR2068" s="89"/>
      <c r="AS2068" s="89"/>
      <c r="AT2068" s="89"/>
      <c r="AU2068" s="89"/>
      <c r="AV2068" s="89"/>
      <c r="AW2068" s="89"/>
      <c r="AX2068" s="89"/>
      <c r="AY2068" s="89"/>
      <c r="AZ2068" s="89"/>
      <c r="BA2068" s="89"/>
      <c r="BB2068" s="89"/>
      <c r="BC2068" s="89"/>
      <c r="BD2068" s="89"/>
      <c r="BE2068" s="89"/>
      <c r="BF2068" s="89"/>
      <c r="BG2068" s="89"/>
      <c r="BH2068" s="89"/>
      <c r="BI2068" s="89"/>
      <c r="BJ2068" s="89"/>
    </row>
    <row r="2069" spans="1:62" ht="12.75" x14ac:dyDescent="0.2">
      <c r="A2069" s="89"/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  <c r="L2069" s="89"/>
      <c r="M2069" s="89"/>
      <c r="N2069" s="89"/>
      <c r="O2069" s="89"/>
      <c r="P2069" s="89"/>
      <c r="Q2069" s="89"/>
      <c r="R2069" s="89"/>
      <c r="S2069" s="89"/>
      <c r="T2069" s="89"/>
      <c r="U2069" s="89"/>
      <c r="V2069" s="89"/>
      <c r="W2069" s="89"/>
      <c r="X2069" s="89"/>
      <c r="Y2069" s="89"/>
      <c r="Z2069" s="89"/>
      <c r="AA2069" s="89"/>
      <c r="AB2069" s="89"/>
      <c r="AC2069" s="89"/>
      <c r="AD2069" s="89"/>
      <c r="AE2069" s="89"/>
      <c r="AF2069" s="89"/>
      <c r="AG2069" s="89"/>
      <c r="AH2069" s="89"/>
      <c r="AI2069" s="89"/>
      <c r="AJ2069" s="89"/>
      <c r="AK2069" s="89"/>
      <c r="AL2069" s="89"/>
      <c r="AM2069" s="89"/>
      <c r="AN2069" s="89"/>
      <c r="AO2069" s="89"/>
      <c r="AP2069" s="89"/>
      <c r="AQ2069" s="89"/>
      <c r="AR2069" s="89"/>
      <c r="AS2069" s="89"/>
      <c r="AT2069" s="89"/>
      <c r="AU2069" s="89"/>
      <c r="AV2069" s="89"/>
      <c r="AW2069" s="89"/>
      <c r="AX2069" s="89"/>
      <c r="AY2069" s="89"/>
      <c r="AZ2069" s="89"/>
      <c r="BA2069" s="89"/>
      <c r="BB2069" s="89"/>
      <c r="BC2069" s="89"/>
      <c r="BD2069" s="89"/>
      <c r="BE2069" s="89"/>
      <c r="BF2069" s="89"/>
      <c r="BG2069" s="89"/>
      <c r="BH2069" s="89"/>
      <c r="BI2069" s="89"/>
      <c r="BJ2069" s="89"/>
    </row>
    <row r="2070" spans="1:62" ht="12.75" x14ac:dyDescent="0.2">
      <c r="A2070" s="89"/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  <c r="L2070" s="89"/>
      <c r="M2070" s="89"/>
      <c r="N2070" s="89"/>
      <c r="O2070" s="89"/>
      <c r="P2070" s="89"/>
      <c r="Q2070" s="89"/>
      <c r="R2070" s="89"/>
      <c r="S2070" s="89"/>
      <c r="T2070" s="89"/>
      <c r="U2070" s="89"/>
      <c r="V2070" s="89"/>
      <c r="W2070" s="89"/>
      <c r="X2070" s="89"/>
      <c r="Y2070" s="89"/>
      <c r="Z2070" s="89"/>
      <c r="AA2070" s="89"/>
      <c r="AB2070" s="89"/>
      <c r="AC2070" s="89"/>
      <c r="AD2070" s="89"/>
      <c r="AE2070" s="89"/>
      <c r="AF2070" s="89"/>
      <c r="AG2070" s="89"/>
      <c r="AH2070" s="89"/>
      <c r="AI2070" s="89"/>
      <c r="AJ2070" s="89"/>
      <c r="AK2070" s="89"/>
      <c r="AL2070" s="89"/>
      <c r="AM2070" s="89"/>
      <c r="AN2070" s="89"/>
      <c r="AO2070" s="89"/>
      <c r="AP2070" s="89"/>
      <c r="AQ2070" s="89"/>
      <c r="AR2070" s="89"/>
      <c r="AS2070" s="89"/>
      <c r="AT2070" s="89"/>
      <c r="AU2070" s="89"/>
      <c r="AV2070" s="89"/>
      <c r="AW2070" s="89"/>
      <c r="AX2070" s="89"/>
      <c r="AY2070" s="89"/>
      <c r="AZ2070" s="89"/>
      <c r="BA2070" s="89"/>
      <c r="BB2070" s="89"/>
      <c r="BC2070" s="89"/>
      <c r="BD2070" s="89"/>
      <c r="BE2070" s="89"/>
      <c r="BF2070" s="89"/>
      <c r="BG2070" s="89"/>
      <c r="BH2070" s="89"/>
      <c r="BI2070" s="89"/>
      <c r="BJ2070" s="89"/>
    </row>
    <row r="2071" spans="1:62" ht="12.75" x14ac:dyDescent="0.2">
      <c r="A2071" s="89"/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89"/>
      <c r="P2071" s="89"/>
      <c r="Q2071" s="89"/>
      <c r="R2071" s="89"/>
      <c r="S2071" s="89"/>
      <c r="T2071" s="89"/>
      <c r="U2071" s="89"/>
      <c r="V2071" s="89"/>
      <c r="W2071" s="89"/>
      <c r="X2071" s="89"/>
      <c r="Y2071" s="89"/>
      <c r="Z2071" s="89"/>
      <c r="AA2071" s="89"/>
      <c r="AB2071" s="89"/>
      <c r="AC2071" s="89"/>
      <c r="AD2071" s="89"/>
      <c r="AE2071" s="89"/>
      <c r="AF2071" s="89"/>
      <c r="AG2071" s="89"/>
      <c r="AH2071" s="89"/>
      <c r="AI2071" s="89"/>
      <c r="AJ2071" s="89"/>
      <c r="AK2071" s="89"/>
      <c r="AL2071" s="89"/>
      <c r="AM2071" s="89"/>
      <c r="AN2071" s="89"/>
      <c r="AO2071" s="89"/>
      <c r="AP2071" s="89"/>
      <c r="AQ2071" s="89"/>
      <c r="AR2071" s="89"/>
      <c r="AS2071" s="89"/>
      <c r="AT2071" s="89"/>
      <c r="AU2071" s="89"/>
      <c r="AV2071" s="89"/>
      <c r="AW2071" s="89"/>
      <c r="AX2071" s="89"/>
      <c r="AY2071" s="89"/>
      <c r="AZ2071" s="89"/>
      <c r="BA2071" s="89"/>
      <c r="BB2071" s="89"/>
      <c r="BC2071" s="89"/>
      <c r="BD2071" s="89"/>
      <c r="BE2071" s="89"/>
      <c r="BF2071" s="89"/>
      <c r="BG2071" s="89"/>
      <c r="BH2071" s="89"/>
      <c r="BI2071" s="89"/>
      <c r="BJ2071" s="89"/>
    </row>
    <row r="2072" spans="1:62" ht="12.75" x14ac:dyDescent="0.2">
      <c r="A2072" s="89"/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89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89"/>
      <c r="AL2072" s="89"/>
      <c r="AM2072" s="89"/>
      <c r="AN2072" s="89"/>
      <c r="AO2072" s="89"/>
      <c r="AP2072" s="89"/>
      <c r="AQ2072" s="89"/>
      <c r="AR2072" s="89"/>
      <c r="AS2072" s="89"/>
      <c r="AT2072" s="89"/>
      <c r="AU2072" s="89"/>
      <c r="AV2072" s="89"/>
      <c r="AW2072" s="89"/>
      <c r="AX2072" s="89"/>
      <c r="AY2072" s="89"/>
      <c r="AZ2072" s="89"/>
      <c r="BA2072" s="89"/>
      <c r="BB2072" s="89"/>
      <c r="BC2072" s="89"/>
      <c r="BD2072" s="89"/>
      <c r="BE2072" s="89"/>
      <c r="BF2072" s="89"/>
      <c r="BG2072" s="89"/>
      <c r="BH2072" s="89"/>
      <c r="BI2072" s="89"/>
      <c r="BJ2072" s="89"/>
    </row>
    <row r="2073" spans="1:62" ht="12.75" x14ac:dyDescent="0.2">
      <c r="A2073" s="89"/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  <c r="L2073" s="89"/>
      <c r="M2073" s="89"/>
      <c r="N2073" s="89"/>
      <c r="O2073" s="89"/>
      <c r="P2073" s="89"/>
      <c r="Q2073" s="89"/>
      <c r="R2073" s="89"/>
      <c r="S2073" s="89"/>
      <c r="T2073" s="89"/>
      <c r="U2073" s="89"/>
      <c r="V2073" s="89"/>
      <c r="W2073" s="89"/>
      <c r="X2073" s="89"/>
      <c r="Y2073" s="89"/>
      <c r="Z2073" s="89"/>
      <c r="AA2073" s="89"/>
      <c r="AB2073" s="89"/>
      <c r="AC2073" s="89"/>
      <c r="AD2073" s="89"/>
      <c r="AE2073" s="89"/>
      <c r="AF2073" s="89"/>
      <c r="AG2073" s="89"/>
      <c r="AH2073" s="89"/>
      <c r="AI2073" s="89"/>
      <c r="AJ2073" s="89"/>
      <c r="AK2073" s="89"/>
      <c r="AL2073" s="89"/>
      <c r="AM2073" s="89"/>
      <c r="AN2073" s="89"/>
      <c r="AO2073" s="89"/>
      <c r="AP2073" s="89"/>
      <c r="AQ2073" s="89"/>
      <c r="AR2073" s="89"/>
      <c r="AS2073" s="89"/>
      <c r="AT2073" s="89"/>
      <c r="AU2073" s="89"/>
      <c r="AV2073" s="89"/>
      <c r="AW2073" s="89"/>
      <c r="AX2073" s="89"/>
      <c r="AY2073" s="89"/>
      <c r="AZ2073" s="89"/>
      <c r="BA2073" s="89"/>
      <c r="BB2073" s="89"/>
      <c r="BC2073" s="89"/>
      <c r="BD2073" s="89"/>
      <c r="BE2073" s="89"/>
      <c r="BF2073" s="89"/>
      <c r="BG2073" s="89"/>
      <c r="BH2073" s="89"/>
      <c r="BI2073" s="89"/>
      <c r="BJ2073" s="89"/>
    </row>
    <row r="2074" spans="1:62" ht="12.75" x14ac:dyDescent="0.2">
      <c r="A2074" s="89"/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  <c r="L2074" s="89"/>
      <c r="M2074" s="89"/>
      <c r="N2074" s="89"/>
      <c r="O2074" s="89"/>
      <c r="P2074" s="89"/>
      <c r="Q2074" s="89"/>
      <c r="R2074" s="89"/>
      <c r="S2074" s="89"/>
      <c r="T2074" s="89"/>
      <c r="U2074" s="89"/>
      <c r="V2074" s="89"/>
      <c r="W2074" s="89"/>
      <c r="X2074" s="89"/>
      <c r="Y2074" s="89"/>
      <c r="Z2074" s="89"/>
      <c r="AA2074" s="89"/>
      <c r="AB2074" s="89"/>
      <c r="AC2074" s="89"/>
      <c r="AD2074" s="89"/>
      <c r="AE2074" s="89"/>
      <c r="AF2074" s="89"/>
      <c r="AG2074" s="89"/>
      <c r="AH2074" s="89"/>
      <c r="AI2074" s="89"/>
      <c r="AJ2074" s="89"/>
      <c r="AK2074" s="89"/>
      <c r="AL2074" s="89"/>
      <c r="AM2074" s="89"/>
      <c r="AN2074" s="89"/>
      <c r="AO2074" s="89"/>
      <c r="AP2074" s="89"/>
      <c r="AQ2074" s="89"/>
      <c r="AR2074" s="89"/>
      <c r="AS2074" s="89"/>
      <c r="AT2074" s="89"/>
      <c r="AU2074" s="89"/>
      <c r="AV2074" s="89"/>
      <c r="AW2074" s="89"/>
      <c r="AX2074" s="89"/>
      <c r="AY2074" s="89"/>
      <c r="AZ2074" s="89"/>
      <c r="BA2074" s="89"/>
      <c r="BB2074" s="89"/>
      <c r="BC2074" s="89"/>
      <c r="BD2074" s="89"/>
      <c r="BE2074" s="89"/>
      <c r="BF2074" s="89"/>
      <c r="BG2074" s="89"/>
      <c r="BH2074" s="89"/>
      <c r="BI2074" s="89"/>
      <c r="BJ2074" s="89"/>
    </row>
    <row r="2075" spans="1:62" ht="12.75" x14ac:dyDescent="0.2">
      <c r="A2075" s="89"/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  <c r="L2075" s="89"/>
      <c r="M2075" s="89"/>
      <c r="N2075" s="89"/>
      <c r="O2075" s="89"/>
      <c r="P2075" s="89"/>
      <c r="Q2075" s="89"/>
      <c r="R2075" s="89"/>
      <c r="S2075" s="89"/>
      <c r="T2075" s="89"/>
      <c r="U2075" s="89"/>
      <c r="V2075" s="89"/>
      <c r="W2075" s="89"/>
      <c r="X2075" s="89"/>
      <c r="Y2075" s="89"/>
      <c r="Z2075" s="89"/>
      <c r="AA2075" s="89"/>
      <c r="AB2075" s="89"/>
      <c r="AC2075" s="89"/>
      <c r="AD2075" s="89"/>
      <c r="AE2075" s="89"/>
      <c r="AF2075" s="89"/>
      <c r="AG2075" s="89"/>
      <c r="AH2075" s="89"/>
      <c r="AI2075" s="89"/>
      <c r="AJ2075" s="89"/>
      <c r="AK2075" s="89"/>
      <c r="AL2075" s="89"/>
      <c r="AM2075" s="89"/>
      <c r="AN2075" s="89"/>
      <c r="AO2075" s="89"/>
      <c r="AP2075" s="89"/>
      <c r="AQ2075" s="89"/>
      <c r="AR2075" s="89"/>
      <c r="AS2075" s="89"/>
      <c r="AT2075" s="89"/>
      <c r="AU2075" s="89"/>
      <c r="AV2075" s="89"/>
      <c r="AW2075" s="89"/>
      <c r="AX2075" s="89"/>
      <c r="AY2075" s="89"/>
      <c r="AZ2075" s="89"/>
      <c r="BA2075" s="89"/>
      <c r="BB2075" s="89"/>
      <c r="BC2075" s="89"/>
      <c r="BD2075" s="89"/>
      <c r="BE2075" s="89"/>
      <c r="BF2075" s="89"/>
      <c r="BG2075" s="89"/>
      <c r="BH2075" s="89"/>
      <c r="BI2075" s="89"/>
      <c r="BJ2075" s="89"/>
    </row>
    <row r="2076" spans="1:62" ht="12.75" x14ac:dyDescent="0.2">
      <c r="A2076" s="89"/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  <c r="L2076" s="89"/>
      <c r="M2076" s="89"/>
      <c r="N2076" s="89"/>
      <c r="O2076" s="89"/>
      <c r="P2076" s="89"/>
      <c r="Q2076" s="89"/>
      <c r="R2076" s="89"/>
      <c r="S2076" s="89"/>
      <c r="T2076" s="89"/>
      <c r="U2076" s="89"/>
      <c r="V2076" s="89"/>
      <c r="W2076" s="89"/>
      <c r="X2076" s="89"/>
      <c r="Y2076" s="89"/>
      <c r="Z2076" s="89"/>
      <c r="AA2076" s="89"/>
      <c r="AB2076" s="89"/>
      <c r="AC2076" s="89"/>
      <c r="AD2076" s="89"/>
      <c r="AE2076" s="89"/>
      <c r="AF2076" s="89"/>
      <c r="AG2076" s="89"/>
      <c r="AH2076" s="89"/>
      <c r="AI2076" s="89"/>
      <c r="AJ2076" s="89"/>
      <c r="AK2076" s="89"/>
      <c r="AL2076" s="89"/>
      <c r="AM2076" s="89"/>
      <c r="AN2076" s="89"/>
      <c r="AO2076" s="89"/>
      <c r="AP2076" s="89"/>
      <c r="AQ2076" s="89"/>
      <c r="AR2076" s="89"/>
      <c r="AS2076" s="89"/>
      <c r="AT2076" s="89"/>
      <c r="AU2076" s="89"/>
      <c r="AV2076" s="89"/>
      <c r="AW2076" s="89"/>
      <c r="AX2076" s="89"/>
      <c r="AY2076" s="89"/>
      <c r="AZ2076" s="89"/>
      <c r="BA2076" s="89"/>
      <c r="BB2076" s="89"/>
      <c r="BC2076" s="89"/>
      <c r="BD2076" s="89"/>
      <c r="BE2076" s="89"/>
      <c r="BF2076" s="89"/>
      <c r="BG2076" s="89"/>
      <c r="BH2076" s="89"/>
      <c r="BI2076" s="89"/>
      <c r="BJ2076" s="89"/>
    </row>
    <row r="2077" spans="1:62" ht="12.75" x14ac:dyDescent="0.2">
      <c r="A2077" s="89"/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  <c r="L2077" s="89"/>
      <c r="M2077" s="89"/>
      <c r="N2077" s="89"/>
      <c r="O2077" s="89"/>
      <c r="P2077" s="89"/>
      <c r="Q2077" s="89"/>
      <c r="R2077" s="89"/>
      <c r="S2077" s="89"/>
      <c r="T2077" s="89"/>
      <c r="U2077" s="89"/>
      <c r="V2077" s="89"/>
      <c r="W2077" s="89"/>
      <c r="X2077" s="89"/>
      <c r="Y2077" s="89"/>
      <c r="Z2077" s="89"/>
      <c r="AA2077" s="89"/>
      <c r="AB2077" s="89"/>
      <c r="AC2077" s="89"/>
      <c r="AD2077" s="89"/>
      <c r="AE2077" s="89"/>
      <c r="AF2077" s="89"/>
      <c r="AG2077" s="89"/>
      <c r="AH2077" s="89"/>
      <c r="AI2077" s="89"/>
      <c r="AJ2077" s="89"/>
      <c r="AK2077" s="89"/>
      <c r="AL2077" s="89"/>
      <c r="AM2077" s="89"/>
      <c r="AN2077" s="89"/>
      <c r="AO2077" s="89"/>
      <c r="AP2077" s="89"/>
      <c r="AQ2077" s="89"/>
      <c r="AR2077" s="89"/>
      <c r="AS2077" s="89"/>
      <c r="AT2077" s="89"/>
      <c r="AU2077" s="89"/>
      <c r="AV2077" s="89"/>
      <c r="AW2077" s="89"/>
      <c r="AX2077" s="89"/>
      <c r="AY2077" s="89"/>
      <c r="AZ2077" s="89"/>
      <c r="BA2077" s="89"/>
      <c r="BB2077" s="89"/>
      <c r="BC2077" s="89"/>
      <c r="BD2077" s="89"/>
      <c r="BE2077" s="89"/>
      <c r="BF2077" s="89"/>
      <c r="BG2077" s="89"/>
      <c r="BH2077" s="89"/>
      <c r="BI2077" s="89"/>
      <c r="BJ2077" s="89"/>
    </row>
    <row r="2078" spans="1:62" ht="12.75" x14ac:dyDescent="0.2">
      <c r="A2078" s="89"/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  <c r="L2078" s="89"/>
      <c r="M2078" s="89"/>
      <c r="N2078" s="89"/>
      <c r="O2078" s="89"/>
      <c r="P2078" s="89"/>
      <c r="Q2078" s="89"/>
      <c r="R2078" s="89"/>
      <c r="S2078" s="89"/>
      <c r="T2078" s="89"/>
      <c r="U2078" s="89"/>
      <c r="V2078" s="89"/>
      <c r="W2078" s="89"/>
      <c r="X2078" s="89"/>
      <c r="Y2078" s="89"/>
      <c r="Z2078" s="89"/>
      <c r="AA2078" s="89"/>
      <c r="AB2078" s="89"/>
      <c r="AC2078" s="89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89"/>
      <c r="AN2078" s="89"/>
      <c r="AO2078" s="89"/>
      <c r="AP2078" s="89"/>
      <c r="AQ2078" s="89"/>
      <c r="AR2078" s="89"/>
      <c r="AS2078" s="89"/>
      <c r="AT2078" s="89"/>
      <c r="AU2078" s="89"/>
      <c r="AV2078" s="89"/>
      <c r="AW2078" s="89"/>
      <c r="AX2078" s="89"/>
      <c r="AY2078" s="89"/>
      <c r="AZ2078" s="89"/>
      <c r="BA2078" s="89"/>
      <c r="BB2078" s="89"/>
      <c r="BC2078" s="89"/>
      <c r="BD2078" s="89"/>
      <c r="BE2078" s="89"/>
      <c r="BF2078" s="89"/>
      <c r="BG2078" s="89"/>
      <c r="BH2078" s="89"/>
      <c r="BI2078" s="89"/>
      <c r="BJ2078" s="89"/>
    </row>
    <row r="2079" spans="1:62" ht="12.75" x14ac:dyDescent="0.2">
      <c r="A2079" s="89"/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  <c r="L2079" s="89"/>
      <c r="M2079" s="89"/>
      <c r="N2079" s="89"/>
      <c r="O2079" s="89"/>
      <c r="P2079" s="89"/>
      <c r="Q2079" s="89"/>
      <c r="R2079" s="89"/>
      <c r="S2079" s="89"/>
      <c r="T2079" s="89"/>
      <c r="U2079" s="89"/>
      <c r="V2079" s="89"/>
      <c r="W2079" s="89"/>
      <c r="X2079" s="89"/>
      <c r="Y2079" s="89"/>
      <c r="Z2079" s="89"/>
      <c r="AA2079" s="89"/>
      <c r="AB2079" s="89"/>
      <c r="AC2079" s="89"/>
      <c r="AD2079" s="89"/>
      <c r="AE2079" s="89"/>
      <c r="AF2079" s="89"/>
      <c r="AG2079" s="89"/>
      <c r="AH2079" s="89"/>
      <c r="AI2079" s="89"/>
      <c r="AJ2079" s="89"/>
      <c r="AK2079" s="89"/>
      <c r="AL2079" s="89"/>
      <c r="AM2079" s="89"/>
      <c r="AN2079" s="89"/>
      <c r="AO2079" s="89"/>
      <c r="AP2079" s="89"/>
      <c r="AQ2079" s="89"/>
      <c r="AR2079" s="89"/>
      <c r="AS2079" s="89"/>
      <c r="AT2079" s="89"/>
      <c r="AU2079" s="89"/>
      <c r="AV2079" s="89"/>
      <c r="AW2079" s="89"/>
      <c r="AX2079" s="89"/>
      <c r="AY2079" s="89"/>
      <c r="AZ2079" s="89"/>
      <c r="BA2079" s="89"/>
      <c r="BB2079" s="89"/>
      <c r="BC2079" s="89"/>
      <c r="BD2079" s="89"/>
      <c r="BE2079" s="89"/>
      <c r="BF2079" s="89"/>
      <c r="BG2079" s="89"/>
      <c r="BH2079" s="89"/>
      <c r="BI2079" s="89"/>
      <c r="BJ2079" s="89"/>
    </row>
    <row r="2080" spans="1:62" ht="12.75" x14ac:dyDescent="0.2">
      <c r="A2080" s="89"/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89"/>
      <c r="P2080" s="89"/>
      <c r="Q2080" s="89"/>
      <c r="R2080" s="89"/>
      <c r="S2080" s="89"/>
      <c r="T2080" s="89"/>
      <c r="U2080" s="89"/>
      <c r="V2080" s="89"/>
      <c r="W2080" s="89"/>
      <c r="X2080" s="89"/>
      <c r="Y2080" s="89"/>
      <c r="Z2080" s="89"/>
      <c r="AA2080" s="89"/>
      <c r="AB2080" s="89"/>
      <c r="AC2080" s="89"/>
      <c r="AD2080" s="89"/>
      <c r="AE2080" s="89"/>
      <c r="AF2080" s="89"/>
      <c r="AG2080" s="89"/>
      <c r="AH2080" s="89"/>
      <c r="AI2080" s="89"/>
      <c r="AJ2080" s="89"/>
      <c r="AK2080" s="89"/>
      <c r="AL2080" s="89"/>
      <c r="AM2080" s="89"/>
      <c r="AN2080" s="89"/>
      <c r="AO2080" s="89"/>
      <c r="AP2080" s="89"/>
      <c r="AQ2080" s="89"/>
      <c r="AR2080" s="89"/>
      <c r="AS2080" s="89"/>
      <c r="AT2080" s="89"/>
      <c r="AU2080" s="89"/>
      <c r="AV2080" s="89"/>
      <c r="AW2080" s="89"/>
      <c r="AX2080" s="89"/>
      <c r="AY2080" s="89"/>
      <c r="AZ2080" s="89"/>
      <c r="BA2080" s="89"/>
      <c r="BB2080" s="89"/>
      <c r="BC2080" s="89"/>
      <c r="BD2080" s="89"/>
      <c r="BE2080" s="89"/>
      <c r="BF2080" s="89"/>
      <c r="BG2080" s="89"/>
      <c r="BH2080" s="89"/>
      <c r="BI2080" s="89"/>
      <c r="BJ2080" s="89"/>
    </row>
    <row r="2081" spans="1:62" ht="12.75" x14ac:dyDescent="0.2">
      <c r="A2081" s="89"/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89"/>
      <c r="P2081" s="89"/>
      <c r="Q2081" s="89"/>
      <c r="R2081" s="89"/>
      <c r="S2081" s="89"/>
      <c r="T2081" s="89"/>
      <c r="U2081" s="89"/>
      <c r="V2081" s="89"/>
      <c r="W2081" s="89"/>
      <c r="X2081" s="89"/>
      <c r="Y2081" s="89"/>
      <c r="Z2081" s="89"/>
      <c r="AA2081" s="89"/>
      <c r="AB2081" s="89"/>
      <c r="AC2081" s="89"/>
      <c r="AD2081" s="89"/>
      <c r="AE2081" s="89"/>
      <c r="AF2081" s="89"/>
      <c r="AG2081" s="89"/>
      <c r="AH2081" s="89"/>
      <c r="AI2081" s="89"/>
      <c r="AJ2081" s="89"/>
      <c r="AK2081" s="89"/>
      <c r="AL2081" s="89"/>
      <c r="AM2081" s="89"/>
      <c r="AN2081" s="89"/>
      <c r="AO2081" s="89"/>
      <c r="AP2081" s="89"/>
      <c r="AQ2081" s="89"/>
      <c r="AR2081" s="89"/>
      <c r="AS2081" s="89"/>
      <c r="AT2081" s="89"/>
      <c r="AU2081" s="89"/>
      <c r="AV2081" s="89"/>
      <c r="AW2081" s="89"/>
      <c r="AX2081" s="89"/>
      <c r="AY2081" s="89"/>
      <c r="AZ2081" s="89"/>
      <c r="BA2081" s="89"/>
      <c r="BB2081" s="89"/>
      <c r="BC2081" s="89"/>
      <c r="BD2081" s="89"/>
      <c r="BE2081" s="89"/>
      <c r="BF2081" s="89"/>
      <c r="BG2081" s="89"/>
      <c r="BH2081" s="89"/>
      <c r="BI2081" s="89"/>
      <c r="BJ2081" s="89"/>
    </row>
    <row r="2082" spans="1:62" ht="12.75" x14ac:dyDescent="0.2">
      <c r="A2082" s="89"/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89"/>
      <c r="P2082" s="89"/>
      <c r="Q2082" s="89"/>
      <c r="R2082" s="89"/>
      <c r="S2082" s="89"/>
      <c r="T2082" s="89"/>
      <c r="U2082" s="89"/>
      <c r="V2082" s="89"/>
      <c r="W2082" s="89"/>
      <c r="X2082" s="89"/>
      <c r="Y2082" s="89"/>
      <c r="Z2082" s="89"/>
      <c r="AA2082" s="89"/>
      <c r="AB2082" s="89"/>
      <c r="AC2082" s="89"/>
      <c r="AD2082" s="89"/>
      <c r="AE2082" s="89"/>
      <c r="AF2082" s="89"/>
      <c r="AG2082" s="89"/>
      <c r="AH2082" s="89"/>
      <c r="AI2082" s="89"/>
      <c r="AJ2082" s="89"/>
      <c r="AK2082" s="89"/>
      <c r="AL2082" s="89"/>
      <c r="AM2082" s="89"/>
      <c r="AN2082" s="89"/>
      <c r="AO2082" s="89"/>
      <c r="AP2082" s="89"/>
      <c r="AQ2082" s="89"/>
      <c r="AR2082" s="89"/>
      <c r="AS2082" s="89"/>
      <c r="AT2082" s="89"/>
      <c r="AU2082" s="89"/>
      <c r="AV2082" s="89"/>
      <c r="AW2082" s="89"/>
      <c r="AX2082" s="89"/>
      <c r="AY2082" s="89"/>
      <c r="AZ2082" s="89"/>
      <c r="BA2082" s="89"/>
      <c r="BB2082" s="89"/>
      <c r="BC2082" s="89"/>
      <c r="BD2082" s="89"/>
      <c r="BE2082" s="89"/>
      <c r="BF2082" s="89"/>
      <c r="BG2082" s="89"/>
      <c r="BH2082" s="89"/>
      <c r="BI2082" s="89"/>
      <c r="BJ2082" s="89"/>
    </row>
    <row r="2083" spans="1:62" ht="12.75" x14ac:dyDescent="0.2">
      <c r="A2083" s="89"/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89"/>
      <c r="P2083" s="89"/>
      <c r="Q2083" s="89"/>
      <c r="R2083" s="89"/>
      <c r="S2083" s="89"/>
      <c r="T2083" s="89"/>
      <c r="U2083" s="89"/>
      <c r="V2083" s="89"/>
      <c r="W2083" s="89"/>
      <c r="X2083" s="89"/>
      <c r="Y2083" s="89"/>
      <c r="Z2083" s="89"/>
      <c r="AA2083" s="89"/>
      <c r="AB2083" s="89"/>
      <c r="AC2083" s="89"/>
      <c r="AD2083" s="89"/>
      <c r="AE2083" s="89"/>
      <c r="AF2083" s="89"/>
      <c r="AG2083" s="89"/>
      <c r="AH2083" s="89"/>
      <c r="AI2083" s="89"/>
      <c r="AJ2083" s="89"/>
      <c r="AK2083" s="89"/>
      <c r="AL2083" s="89"/>
      <c r="AM2083" s="89"/>
      <c r="AN2083" s="89"/>
      <c r="AO2083" s="89"/>
      <c r="AP2083" s="89"/>
      <c r="AQ2083" s="89"/>
      <c r="AR2083" s="89"/>
      <c r="AS2083" s="89"/>
      <c r="AT2083" s="89"/>
      <c r="AU2083" s="89"/>
      <c r="AV2083" s="89"/>
      <c r="AW2083" s="89"/>
      <c r="AX2083" s="89"/>
      <c r="AY2083" s="89"/>
      <c r="AZ2083" s="89"/>
      <c r="BA2083" s="89"/>
      <c r="BB2083" s="89"/>
      <c r="BC2083" s="89"/>
      <c r="BD2083" s="89"/>
      <c r="BE2083" s="89"/>
      <c r="BF2083" s="89"/>
      <c r="BG2083" s="89"/>
      <c r="BH2083" s="89"/>
      <c r="BI2083" s="89"/>
      <c r="BJ2083" s="89"/>
    </row>
    <row r="2084" spans="1:62" ht="12.75" x14ac:dyDescent="0.2">
      <c r="A2084" s="89"/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89"/>
      <c r="P2084" s="89"/>
      <c r="Q2084" s="89"/>
      <c r="R2084" s="89"/>
      <c r="S2084" s="89"/>
      <c r="T2084" s="89"/>
      <c r="U2084" s="89"/>
      <c r="V2084" s="89"/>
      <c r="W2084" s="89"/>
      <c r="X2084" s="89"/>
      <c r="Y2084" s="89"/>
      <c r="Z2084" s="89"/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  <c r="AK2084" s="89"/>
      <c r="AL2084" s="89"/>
      <c r="AM2084" s="89"/>
      <c r="AN2084" s="89"/>
      <c r="AO2084" s="89"/>
      <c r="AP2084" s="89"/>
      <c r="AQ2084" s="89"/>
      <c r="AR2084" s="89"/>
      <c r="AS2084" s="89"/>
      <c r="AT2084" s="89"/>
      <c r="AU2084" s="89"/>
      <c r="AV2084" s="89"/>
      <c r="AW2084" s="89"/>
      <c r="AX2084" s="89"/>
      <c r="AY2084" s="89"/>
      <c r="AZ2084" s="89"/>
      <c r="BA2084" s="89"/>
      <c r="BB2084" s="89"/>
      <c r="BC2084" s="89"/>
      <c r="BD2084" s="89"/>
      <c r="BE2084" s="89"/>
      <c r="BF2084" s="89"/>
      <c r="BG2084" s="89"/>
      <c r="BH2084" s="89"/>
      <c r="BI2084" s="89"/>
      <c r="BJ2084" s="89"/>
    </row>
    <row r="2085" spans="1:62" ht="12.75" x14ac:dyDescent="0.2">
      <c r="A2085" s="89"/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89"/>
      <c r="P2085" s="89"/>
      <c r="Q2085" s="89"/>
      <c r="R2085" s="89"/>
      <c r="S2085" s="89"/>
      <c r="T2085" s="89"/>
      <c r="U2085" s="89"/>
      <c r="V2085" s="89"/>
      <c r="W2085" s="89"/>
      <c r="X2085" s="89"/>
      <c r="Y2085" s="89"/>
      <c r="Z2085" s="89"/>
      <c r="AA2085" s="89"/>
      <c r="AB2085" s="89"/>
      <c r="AC2085" s="89"/>
      <c r="AD2085" s="89"/>
      <c r="AE2085" s="89"/>
      <c r="AF2085" s="89"/>
      <c r="AG2085" s="89"/>
      <c r="AH2085" s="89"/>
      <c r="AI2085" s="89"/>
      <c r="AJ2085" s="89"/>
      <c r="AK2085" s="89"/>
      <c r="AL2085" s="89"/>
      <c r="AM2085" s="89"/>
      <c r="AN2085" s="89"/>
      <c r="AO2085" s="89"/>
      <c r="AP2085" s="89"/>
      <c r="AQ2085" s="89"/>
      <c r="AR2085" s="89"/>
      <c r="AS2085" s="89"/>
      <c r="AT2085" s="89"/>
      <c r="AU2085" s="89"/>
      <c r="AV2085" s="89"/>
      <c r="AW2085" s="89"/>
      <c r="AX2085" s="89"/>
      <c r="AY2085" s="89"/>
      <c r="AZ2085" s="89"/>
      <c r="BA2085" s="89"/>
      <c r="BB2085" s="89"/>
      <c r="BC2085" s="89"/>
      <c r="BD2085" s="89"/>
      <c r="BE2085" s="89"/>
      <c r="BF2085" s="89"/>
      <c r="BG2085" s="89"/>
      <c r="BH2085" s="89"/>
      <c r="BI2085" s="89"/>
      <c r="BJ2085" s="89"/>
    </row>
    <row r="2086" spans="1:62" ht="12.75" x14ac:dyDescent="0.2">
      <c r="A2086" s="89"/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89"/>
      <c r="O2086" s="89"/>
      <c r="P2086" s="89"/>
      <c r="Q2086" s="89"/>
      <c r="R2086" s="89"/>
      <c r="S2086" s="89"/>
      <c r="T2086" s="89"/>
      <c r="U2086" s="89"/>
      <c r="V2086" s="89"/>
      <c r="W2086" s="89"/>
      <c r="X2086" s="89"/>
      <c r="Y2086" s="89"/>
      <c r="Z2086" s="89"/>
      <c r="AA2086" s="89"/>
      <c r="AB2086" s="89"/>
      <c r="AC2086" s="89"/>
      <c r="AD2086" s="89"/>
      <c r="AE2086" s="89"/>
      <c r="AF2086" s="89"/>
      <c r="AG2086" s="89"/>
      <c r="AH2086" s="89"/>
      <c r="AI2086" s="89"/>
      <c r="AJ2086" s="89"/>
      <c r="AK2086" s="89"/>
      <c r="AL2086" s="89"/>
      <c r="AM2086" s="89"/>
      <c r="AN2086" s="89"/>
      <c r="AO2086" s="89"/>
      <c r="AP2086" s="89"/>
      <c r="AQ2086" s="89"/>
      <c r="AR2086" s="89"/>
      <c r="AS2086" s="89"/>
      <c r="AT2086" s="89"/>
      <c r="AU2086" s="89"/>
      <c r="AV2086" s="89"/>
      <c r="AW2086" s="89"/>
      <c r="AX2086" s="89"/>
      <c r="AY2086" s="89"/>
      <c r="AZ2086" s="89"/>
      <c r="BA2086" s="89"/>
      <c r="BB2086" s="89"/>
      <c r="BC2086" s="89"/>
      <c r="BD2086" s="89"/>
      <c r="BE2086" s="89"/>
      <c r="BF2086" s="89"/>
      <c r="BG2086" s="89"/>
      <c r="BH2086" s="89"/>
      <c r="BI2086" s="89"/>
      <c r="BJ2086" s="89"/>
    </row>
    <row r="2087" spans="1:62" ht="12.75" x14ac:dyDescent="0.2">
      <c r="A2087" s="89"/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  <c r="L2087" s="89"/>
      <c r="M2087" s="89"/>
      <c r="N2087" s="89"/>
      <c r="O2087" s="89"/>
      <c r="P2087" s="89"/>
      <c r="Q2087" s="89"/>
      <c r="R2087" s="89"/>
      <c r="S2087" s="89"/>
      <c r="T2087" s="89"/>
      <c r="U2087" s="89"/>
      <c r="V2087" s="89"/>
      <c r="W2087" s="89"/>
      <c r="X2087" s="89"/>
      <c r="Y2087" s="89"/>
      <c r="Z2087" s="89"/>
      <c r="AA2087" s="89"/>
      <c r="AB2087" s="89"/>
      <c r="AC2087" s="89"/>
      <c r="AD2087" s="89"/>
      <c r="AE2087" s="89"/>
      <c r="AF2087" s="89"/>
      <c r="AG2087" s="89"/>
      <c r="AH2087" s="89"/>
      <c r="AI2087" s="89"/>
      <c r="AJ2087" s="89"/>
      <c r="AK2087" s="89"/>
      <c r="AL2087" s="89"/>
      <c r="AM2087" s="89"/>
      <c r="AN2087" s="89"/>
      <c r="AO2087" s="89"/>
      <c r="AP2087" s="89"/>
      <c r="AQ2087" s="89"/>
      <c r="AR2087" s="89"/>
      <c r="AS2087" s="89"/>
      <c r="AT2087" s="89"/>
      <c r="AU2087" s="89"/>
      <c r="AV2087" s="89"/>
      <c r="AW2087" s="89"/>
      <c r="AX2087" s="89"/>
      <c r="AY2087" s="89"/>
      <c r="AZ2087" s="89"/>
      <c r="BA2087" s="89"/>
      <c r="BB2087" s="89"/>
      <c r="BC2087" s="89"/>
      <c r="BD2087" s="89"/>
      <c r="BE2087" s="89"/>
      <c r="BF2087" s="89"/>
      <c r="BG2087" s="89"/>
      <c r="BH2087" s="89"/>
      <c r="BI2087" s="89"/>
      <c r="BJ2087" s="89"/>
    </row>
    <row r="2088" spans="1:62" ht="12.75" x14ac:dyDescent="0.2">
      <c r="A2088" s="89"/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  <c r="L2088" s="89"/>
      <c r="M2088" s="89"/>
      <c r="N2088" s="89"/>
      <c r="O2088" s="89"/>
      <c r="P2088" s="89"/>
      <c r="Q2088" s="89"/>
      <c r="R2088" s="89"/>
      <c r="S2088" s="89"/>
      <c r="T2088" s="89"/>
      <c r="U2088" s="89"/>
      <c r="V2088" s="89"/>
      <c r="W2088" s="89"/>
      <c r="X2088" s="89"/>
      <c r="Y2088" s="89"/>
      <c r="Z2088" s="89"/>
      <c r="AA2088" s="89"/>
      <c r="AB2088" s="89"/>
      <c r="AC2088" s="89"/>
      <c r="AD2088" s="89"/>
      <c r="AE2088" s="89"/>
      <c r="AF2088" s="89"/>
      <c r="AG2088" s="89"/>
      <c r="AH2088" s="89"/>
      <c r="AI2088" s="89"/>
      <c r="AJ2088" s="89"/>
      <c r="AK2088" s="89"/>
      <c r="AL2088" s="89"/>
      <c r="AM2088" s="89"/>
      <c r="AN2088" s="89"/>
      <c r="AO2088" s="89"/>
      <c r="AP2088" s="89"/>
      <c r="AQ2088" s="89"/>
      <c r="AR2088" s="89"/>
      <c r="AS2088" s="89"/>
      <c r="AT2088" s="89"/>
      <c r="AU2088" s="89"/>
      <c r="AV2088" s="89"/>
      <c r="AW2088" s="89"/>
      <c r="AX2088" s="89"/>
      <c r="AY2088" s="89"/>
      <c r="AZ2088" s="89"/>
      <c r="BA2088" s="89"/>
      <c r="BB2088" s="89"/>
      <c r="BC2088" s="89"/>
      <c r="BD2088" s="89"/>
      <c r="BE2088" s="89"/>
      <c r="BF2088" s="89"/>
      <c r="BG2088" s="89"/>
      <c r="BH2088" s="89"/>
      <c r="BI2088" s="89"/>
      <c r="BJ2088" s="89"/>
    </row>
    <row r="2089" spans="1:62" ht="12.75" x14ac:dyDescent="0.2">
      <c r="A2089" s="89"/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  <c r="L2089" s="89"/>
      <c r="M2089" s="89"/>
      <c r="N2089" s="89"/>
      <c r="O2089" s="89"/>
      <c r="P2089" s="89"/>
      <c r="Q2089" s="89"/>
      <c r="R2089" s="89"/>
      <c r="S2089" s="89"/>
      <c r="T2089" s="89"/>
      <c r="U2089" s="89"/>
      <c r="V2089" s="89"/>
      <c r="W2089" s="89"/>
      <c r="X2089" s="89"/>
      <c r="Y2089" s="89"/>
      <c r="Z2089" s="89"/>
      <c r="AA2089" s="89"/>
      <c r="AB2089" s="89"/>
      <c r="AC2089" s="89"/>
      <c r="AD2089" s="89"/>
      <c r="AE2089" s="89"/>
      <c r="AF2089" s="89"/>
      <c r="AG2089" s="89"/>
      <c r="AH2089" s="89"/>
      <c r="AI2089" s="89"/>
      <c r="AJ2089" s="89"/>
      <c r="AK2089" s="89"/>
      <c r="AL2089" s="89"/>
      <c r="AM2089" s="89"/>
      <c r="AN2089" s="89"/>
      <c r="AO2089" s="89"/>
      <c r="AP2089" s="89"/>
      <c r="AQ2089" s="89"/>
      <c r="AR2089" s="89"/>
      <c r="AS2089" s="89"/>
      <c r="AT2089" s="89"/>
      <c r="AU2089" s="89"/>
      <c r="AV2089" s="89"/>
      <c r="AW2089" s="89"/>
      <c r="AX2089" s="89"/>
      <c r="AY2089" s="89"/>
      <c r="AZ2089" s="89"/>
      <c r="BA2089" s="89"/>
      <c r="BB2089" s="89"/>
      <c r="BC2089" s="89"/>
      <c r="BD2089" s="89"/>
      <c r="BE2089" s="89"/>
      <c r="BF2089" s="89"/>
      <c r="BG2089" s="89"/>
      <c r="BH2089" s="89"/>
      <c r="BI2089" s="89"/>
      <c r="BJ2089" s="89"/>
    </row>
    <row r="2090" spans="1:62" ht="12.75" x14ac:dyDescent="0.2">
      <c r="A2090" s="89"/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  <c r="L2090" s="89"/>
      <c r="M2090" s="89"/>
      <c r="N2090" s="89"/>
      <c r="O2090" s="89"/>
      <c r="P2090" s="89"/>
      <c r="Q2090" s="89"/>
      <c r="R2090" s="89"/>
      <c r="S2090" s="89"/>
      <c r="T2090" s="89"/>
      <c r="U2090" s="89"/>
      <c r="V2090" s="89"/>
      <c r="W2090" s="89"/>
      <c r="X2090" s="89"/>
      <c r="Y2090" s="89"/>
      <c r="Z2090" s="89"/>
      <c r="AA2090" s="89"/>
      <c r="AB2090" s="89"/>
      <c r="AC2090" s="89"/>
      <c r="AD2090" s="89"/>
      <c r="AE2090" s="89"/>
      <c r="AF2090" s="89"/>
      <c r="AG2090" s="89"/>
      <c r="AH2090" s="89"/>
      <c r="AI2090" s="89"/>
      <c r="AJ2090" s="89"/>
      <c r="AK2090" s="89"/>
      <c r="AL2090" s="89"/>
      <c r="AM2090" s="89"/>
      <c r="AN2090" s="89"/>
      <c r="AO2090" s="89"/>
      <c r="AP2090" s="89"/>
      <c r="AQ2090" s="89"/>
      <c r="AR2090" s="89"/>
      <c r="AS2090" s="89"/>
      <c r="AT2090" s="89"/>
      <c r="AU2090" s="89"/>
      <c r="AV2090" s="89"/>
      <c r="AW2090" s="89"/>
      <c r="AX2090" s="89"/>
      <c r="AY2090" s="89"/>
      <c r="AZ2090" s="89"/>
      <c r="BA2090" s="89"/>
      <c r="BB2090" s="89"/>
      <c r="BC2090" s="89"/>
      <c r="BD2090" s="89"/>
      <c r="BE2090" s="89"/>
      <c r="BF2090" s="89"/>
      <c r="BG2090" s="89"/>
      <c r="BH2090" s="89"/>
      <c r="BI2090" s="89"/>
      <c r="BJ2090" s="89"/>
    </row>
    <row r="2091" spans="1:62" ht="12.75" x14ac:dyDescent="0.2">
      <c r="A2091" s="89"/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89"/>
      <c r="X2091" s="89"/>
      <c r="Y2091" s="89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  <c r="AM2091" s="89"/>
      <c r="AN2091" s="89"/>
      <c r="AO2091" s="89"/>
      <c r="AP2091" s="89"/>
      <c r="AQ2091" s="89"/>
      <c r="AR2091" s="89"/>
      <c r="AS2091" s="89"/>
      <c r="AT2091" s="89"/>
      <c r="AU2091" s="89"/>
      <c r="AV2091" s="89"/>
      <c r="AW2091" s="89"/>
      <c r="AX2091" s="89"/>
      <c r="AY2091" s="89"/>
      <c r="AZ2091" s="89"/>
      <c r="BA2091" s="89"/>
      <c r="BB2091" s="89"/>
      <c r="BC2091" s="89"/>
      <c r="BD2091" s="89"/>
      <c r="BE2091" s="89"/>
      <c r="BF2091" s="89"/>
      <c r="BG2091" s="89"/>
      <c r="BH2091" s="89"/>
      <c r="BI2091" s="89"/>
      <c r="BJ2091" s="89"/>
    </row>
    <row r="2092" spans="1:62" ht="12.75" x14ac:dyDescent="0.2">
      <c r="A2092" s="89"/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89"/>
      <c r="O2092" s="89"/>
      <c r="P2092" s="89"/>
      <c r="Q2092" s="89"/>
      <c r="R2092" s="89"/>
      <c r="S2092" s="89"/>
      <c r="T2092" s="89"/>
      <c r="U2092" s="89"/>
      <c r="V2092" s="89"/>
      <c r="W2092" s="89"/>
      <c r="X2092" s="89"/>
      <c r="Y2092" s="89"/>
      <c r="Z2092" s="89"/>
      <c r="AA2092" s="89"/>
      <c r="AB2092" s="89"/>
      <c r="AC2092" s="89"/>
      <c r="AD2092" s="89"/>
      <c r="AE2092" s="89"/>
      <c r="AF2092" s="89"/>
      <c r="AG2092" s="89"/>
      <c r="AH2092" s="89"/>
      <c r="AI2092" s="89"/>
      <c r="AJ2092" s="89"/>
      <c r="AK2092" s="89"/>
      <c r="AL2092" s="89"/>
      <c r="AM2092" s="89"/>
      <c r="AN2092" s="89"/>
      <c r="AO2092" s="89"/>
      <c r="AP2092" s="89"/>
      <c r="AQ2092" s="89"/>
      <c r="AR2092" s="89"/>
      <c r="AS2092" s="89"/>
      <c r="AT2092" s="89"/>
      <c r="AU2092" s="89"/>
      <c r="AV2092" s="89"/>
      <c r="AW2092" s="89"/>
      <c r="AX2092" s="89"/>
      <c r="AY2092" s="89"/>
      <c r="AZ2092" s="89"/>
      <c r="BA2092" s="89"/>
      <c r="BB2092" s="89"/>
      <c r="BC2092" s="89"/>
      <c r="BD2092" s="89"/>
      <c r="BE2092" s="89"/>
      <c r="BF2092" s="89"/>
      <c r="BG2092" s="89"/>
      <c r="BH2092" s="89"/>
      <c r="BI2092" s="89"/>
      <c r="BJ2092" s="89"/>
    </row>
    <row r="2093" spans="1:62" ht="12.75" x14ac:dyDescent="0.2">
      <c r="A2093" s="89"/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89"/>
      <c r="O2093" s="89"/>
      <c r="P2093" s="89"/>
      <c r="Q2093" s="89"/>
      <c r="R2093" s="89"/>
      <c r="S2093" s="89"/>
      <c r="T2093" s="89"/>
      <c r="U2093" s="89"/>
      <c r="V2093" s="89"/>
      <c r="W2093" s="89"/>
      <c r="X2093" s="89"/>
      <c r="Y2093" s="89"/>
      <c r="Z2093" s="89"/>
      <c r="AA2093" s="89"/>
      <c r="AB2093" s="89"/>
      <c r="AC2093" s="89"/>
      <c r="AD2093" s="89"/>
      <c r="AE2093" s="89"/>
      <c r="AF2093" s="89"/>
      <c r="AG2093" s="89"/>
      <c r="AH2093" s="89"/>
      <c r="AI2093" s="89"/>
      <c r="AJ2093" s="89"/>
      <c r="AK2093" s="89"/>
      <c r="AL2093" s="89"/>
      <c r="AM2093" s="89"/>
      <c r="AN2093" s="89"/>
      <c r="AO2093" s="89"/>
      <c r="AP2093" s="89"/>
      <c r="AQ2093" s="89"/>
      <c r="AR2093" s="89"/>
      <c r="AS2093" s="89"/>
      <c r="AT2093" s="89"/>
      <c r="AU2093" s="89"/>
      <c r="AV2093" s="89"/>
      <c r="AW2093" s="89"/>
      <c r="AX2093" s="89"/>
      <c r="AY2093" s="89"/>
      <c r="AZ2093" s="89"/>
      <c r="BA2093" s="89"/>
      <c r="BB2093" s="89"/>
      <c r="BC2093" s="89"/>
      <c r="BD2093" s="89"/>
      <c r="BE2093" s="89"/>
      <c r="BF2093" s="89"/>
      <c r="BG2093" s="89"/>
      <c r="BH2093" s="89"/>
      <c r="BI2093" s="89"/>
      <c r="BJ2093" s="89"/>
    </row>
    <row r="2094" spans="1:62" ht="12.75" x14ac:dyDescent="0.2">
      <c r="A2094" s="89"/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89"/>
      <c r="O2094" s="89"/>
      <c r="P2094" s="89"/>
      <c r="Q2094" s="89"/>
      <c r="R2094" s="89"/>
      <c r="S2094" s="89"/>
      <c r="T2094" s="89"/>
      <c r="U2094" s="89"/>
      <c r="V2094" s="89"/>
      <c r="W2094" s="89"/>
      <c r="X2094" s="89"/>
      <c r="Y2094" s="89"/>
      <c r="Z2094" s="89"/>
      <c r="AA2094" s="89"/>
      <c r="AB2094" s="89"/>
      <c r="AC2094" s="89"/>
      <c r="AD2094" s="89"/>
      <c r="AE2094" s="89"/>
      <c r="AF2094" s="89"/>
      <c r="AG2094" s="89"/>
      <c r="AH2094" s="89"/>
      <c r="AI2094" s="89"/>
      <c r="AJ2094" s="89"/>
      <c r="AK2094" s="89"/>
      <c r="AL2094" s="89"/>
      <c r="AM2094" s="89"/>
      <c r="AN2094" s="89"/>
      <c r="AO2094" s="89"/>
      <c r="AP2094" s="89"/>
      <c r="AQ2094" s="89"/>
      <c r="AR2094" s="89"/>
      <c r="AS2094" s="89"/>
      <c r="AT2094" s="89"/>
      <c r="AU2094" s="89"/>
      <c r="AV2094" s="89"/>
      <c r="AW2094" s="89"/>
      <c r="AX2094" s="89"/>
      <c r="AY2094" s="89"/>
      <c r="AZ2094" s="89"/>
      <c r="BA2094" s="89"/>
      <c r="BB2094" s="89"/>
      <c r="BC2094" s="89"/>
      <c r="BD2094" s="89"/>
      <c r="BE2094" s="89"/>
      <c r="BF2094" s="89"/>
      <c r="BG2094" s="89"/>
      <c r="BH2094" s="89"/>
      <c r="BI2094" s="89"/>
      <c r="BJ2094" s="89"/>
    </row>
    <row r="2095" spans="1:62" ht="12.75" x14ac:dyDescent="0.2">
      <c r="A2095" s="89"/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89"/>
      <c r="O2095" s="89"/>
      <c r="P2095" s="89"/>
      <c r="Q2095" s="89"/>
      <c r="R2095" s="89"/>
      <c r="S2095" s="89"/>
      <c r="T2095" s="89"/>
      <c r="U2095" s="89"/>
      <c r="V2095" s="89"/>
      <c r="W2095" s="89"/>
      <c r="X2095" s="89"/>
      <c r="Y2095" s="89"/>
      <c r="Z2095" s="89"/>
      <c r="AA2095" s="89"/>
      <c r="AB2095" s="89"/>
      <c r="AC2095" s="89"/>
      <c r="AD2095" s="89"/>
      <c r="AE2095" s="89"/>
      <c r="AF2095" s="89"/>
      <c r="AG2095" s="89"/>
      <c r="AH2095" s="89"/>
      <c r="AI2095" s="89"/>
      <c r="AJ2095" s="89"/>
      <c r="AK2095" s="89"/>
      <c r="AL2095" s="89"/>
      <c r="AM2095" s="89"/>
      <c r="AN2095" s="89"/>
      <c r="AO2095" s="89"/>
      <c r="AP2095" s="89"/>
      <c r="AQ2095" s="89"/>
      <c r="AR2095" s="89"/>
      <c r="AS2095" s="89"/>
      <c r="AT2095" s="89"/>
      <c r="AU2095" s="89"/>
      <c r="AV2095" s="89"/>
      <c r="AW2095" s="89"/>
      <c r="AX2095" s="89"/>
      <c r="AY2095" s="89"/>
      <c r="AZ2095" s="89"/>
      <c r="BA2095" s="89"/>
      <c r="BB2095" s="89"/>
      <c r="BC2095" s="89"/>
      <c r="BD2095" s="89"/>
      <c r="BE2095" s="89"/>
      <c r="BF2095" s="89"/>
      <c r="BG2095" s="89"/>
      <c r="BH2095" s="89"/>
      <c r="BI2095" s="89"/>
      <c r="BJ2095" s="89"/>
    </row>
    <row r="2096" spans="1:62" ht="12.75" x14ac:dyDescent="0.2">
      <c r="A2096" s="89"/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89"/>
      <c r="O2096" s="89"/>
      <c r="P2096" s="89"/>
      <c r="Q2096" s="89"/>
      <c r="R2096" s="89"/>
      <c r="S2096" s="89"/>
      <c r="T2096" s="89"/>
      <c r="U2096" s="89"/>
      <c r="V2096" s="89"/>
      <c r="W2096" s="89"/>
      <c r="X2096" s="89"/>
      <c r="Y2096" s="89"/>
      <c r="Z2096" s="89"/>
      <c r="AA2096" s="89"/>
      <c r="AB2096" s="89"/>
      <c r="AC2096" s="89"/>
      <c r="AD2096" s="89"/>
      <c r="AE2096" s="89"/>
      <c r="AF2096" s="89"/>
      <c r="AG2096" s="89"/>
      <c r="AH2096" s="89"/>
      <c r="AI2096" s="89"/>
      <c r="AJ2096" s="89"/>
      <c r="AK2096" s="89"/>
      <c r="AL2096" s="89"/>
      <c r="AM2096" s="89"/>
      <c r="AN2096" s="89"/>
      <c r="AO2096" s="89"/>
      <c r="AP2096" s="89"/>
      <c r="AQ2096" s="89"/>
      <c r="AR2096" s="89"/>
      <c r="AS2096" s="89"/>
      <c r="AT2096" s="89"/>
      <c r="AU2096" s="89"/>
      <c r="AV2096" s="89"/>
      <c r="AW2096" s="89"/>
      <c r="AX2096" s="89"/>
      <c r="AY2096" s="89"/>
      <c r="AZ2096" s="89"/>
      <c r="BA2096" s="89"/>
      <c r="BB2096" s="89"/>
      <c r="BC2096" s="89"/>
      <c r="BD2096" s="89"/>
      <c r="BE2096" s="89"/>
      <c r="BF2096" s="89"/>
      <c r="BG2096" s="89"/>
      <c r="BH2096" s="89"/>
      <c r="BI2096" s="89"/>
      <c r="BJ2096" s="89"/>
    </row>
    <row r="2097" spans="1:62" ht="12.75" x14ac:dyDescent="0.2">
      <c r="A2097" s="89"/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  <c r="L2097" s="89"/>
      <c r="M2097" s="89"/>
      <c r="N2097" s="89"/>
      <c r="O2097" s="89"/>
      <c r="P2097" s="89"/>
      <c r="Q2097" s="89"/>
      <c r="R2097" s="89"/>
      <c r="S2097" s="89"/>
      <c r="T2097" s="89"/>
      <c r="U2097" s="89"/>
      <c r="V2097" s="89"/>
      <c r="W2097" s="89"/>
      <c r="X2097" s="89"/>
      <c r="Y2097" s="89"/>
      <c r="Z2097" s="89"/>
      <c r="AA2097" s="89"/>
      <c r="AB2097" s="89"/>
      <c r="AC2097" s="89"/>
      <c r="AD2097" s="89"/>
      <c r="AE2097" s="89"/>
      <c r="AF2097" s="89"/>
      <c r="AG2097" s="89"/>
      <c r="AH2097" s="89"/>
      <c r="AI2097" s="89"/>
      <c r="AJ2097" s="89"/>
      <c r="AK2097" s="89"/>
      <c r="AL2097" s="89"/>
      <c r="AM2097" s="89"/>
      <c r="AN2097" s="89"/>
      <c r="AO2097" s="89"/>
      <c r="AP2097" s="89"/>
      <c r="AQ2097" s="89"/>
      <c r="AR2097" s="89"/>
      <c r="AS2097" s="89"/>
      <c r="AT2097" s="89"/>
      <c r="AU2097" s="89"/>
      <c r="AV2097" s="89"/>
      <c r="AW2097" s="89"/>
      <c r="AX2097" s="89"/>
      <c r="AY2097" s="89"/>
      <c r="AZ2097" s="89"/>
      <c r="BA2097" s="89"/>
      <c r="BB2097" s="89"/>
      <c r="BC2097" s="89"/>
      <c r="BD2097" s="89"/>
      <c r="BE2097" s="89"/>
      <c r="BF2097" s="89"/>
      <c r="BG2097" s="89"/>
      <c r="BH2097" s="89"/>
      <c r="BI2097" s="89"/>
      <c r="BJ2097" s="89"/>
    </row>
    <row r="2098" spans="1:62" ht="12.75" x14ac:dyDescent="0.2">
      <c r="A2098" s="89"/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  <c r="P2098" s="89"/>
      <c r="Q2098" s="89"/>
      <c r="R2098" s="89"/>
      <c r="S2098" s="89"/>
      <c r="T2098" s="89"/>
      <c r="U2098" s="89"/>
      <c r="V2098" s="89"/>
      <c r="W2098" s="89"/>
      <c r="X2098" s="89"/>
      <c r="Y2098" s="89"/>
      <c r="Z2098" s="89"/>
      <c r="AA2098" s="89"/>
      <c r="AB2098" s="89"/>
      <c r="AC2098" s="89"/>
      <c r="AD2098" s="89"/>
      <c r="AE2098" s="89"/>
      <c r="AF2098" s="89"/>
      <c r="AG2098" s="89"/>
      <c r="AH2098" s="89"/>
      <c r="AI2098" s="89"/>
      <c r="AJ2098" s="89"/>
      <c r="AK2098" s="89"/>
      <c r="AL2098" s="89"/>
      <c r="AM2098" s="89"/>
      <c r="AN2098" s="89"/>
      <c r="AO2098" s="89"/>
      <c r="AP2098" s="89"/>
      <c r="AQ2098" s="89"/>
      <c r="AR2098" s="89"/>
      <c r="AS2098" s="89"/>
      <c r="AT2098" s="89"/>
      <c r="AU2098" s="89"/>
      <c r="AV2098" s="89"/>
      <c r="AW2098" s="89"/>
      <c r="AX2098" s="89"/>
      <c r="AY2098" s="89"/>
      <c r="AZ2098" s="89"/>
      <c r="BA2098" s="89"/>
      <c r="BB2098" s="89"/>
      <c r="BC2098" s="89"/>
      <c r="BD2098" s="89"/>
      <c r="BE2098" s="89"/>
      <c r="BF2098" s="89"/>
      <c r="BG2098" s="89"/>
      <c r="BH2098" s="89"/>
      <c r="BI2098" s="89"/>
      <c r="BJ2098" s="89"/>
    </row>
    <row r="2099" spans="1:62" ht="12.75" x14ac:dyDescent="0.2">
      <c r="A2099" s="89"/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89"/>
      <c r="P2099" s="89"/>
      <c r="Q2099" s="89"/>
      <c r="R2099" s="89"/>
      <c r="S2099" s="89"/>
      <c r="T2099" s="89"/>
      <c r="U2099" s="89"/>
      <c r="V2099" s="89"/>
      <c r="W2099" s="89"/>
      <c r="X2099" s="89"/>
      <c r="Y2099" s="89"/>
      <c r="Z2099" s="89"/>
      <c r="AA2099" s="89"/>
      <c r="AB2099" s="89"/>
      <c r="AC2099" s="89"/>
      <c r="AD2099" s="89"/>
      <c r="AE2099" s="89"/>
      <c r="AF2099" s="89"/>
      <c r="AG2099" s="89"/>
      <c r="AH2099" s="89"/>
      <c r="AI2099" s="89"/>
      <c r="AJ2099" s="89"/>
      <c r="AK2099" s="89"/>
      <c r="AL2099" s="89"/>
      <c r="AM2099" s="89"/>
      <c r="AN2099" s="89"/>
      <c r="AO2099" s="89"/>
      <c r="AP2099" s="89"/>
      <c r="AQ2099" s="89"/>
      <c r="AR2099" s="89"/>
      <c r="AS2099" s="89"/>
      <c r="AT2099" s="89"/>
      <c r="AU2099" s="89"/>
      <c r="AV2099" s="89"/>
      <c r="AW2099" s="89"/>
      <c r="AX2099" s="89"/>
      <c r="AY2099" s="89"/>
      <c r="AZ2099" s="89"/>
      <c r="BA2099" s="89"/>
      <c r="BB2099" s="89"/>
      <c r="BC2099" s="89"/>
      <c r="BD2099" s="89"/>
      <c r="BE2099" s="89"/>
      <c r="BF2099" s="89"/>
      <c r="BG2099" s="89"/>
      <c r="BH2099" s="89"/>
      <c r="BI2099" s="89"/>
      <c r="BJ2099" s="89"/>
    </row>
    <row r="2100" spans="1:62" ht="12.75" x14ac:dyDescent="0.2">
      <c r="A2100" s="89"/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89"/>
      <c r="P2100" s="89"/>
      <c r="Q2100" s="89"/>
      <c r="R2100" s="89"/>
      <c r="S2100" s="89"/>
      <c r="T2100" s="89"/>
      <c r="U2100" s="89"/>
      <c r="V2100" s="89"/>
      <c r="W2100" s="89"/>
      <c r="X2100" s="89"/>
      <c r="Y2100" s="89"/>
      <c r="Z2100" s="89"/>
      <c r="AA2100" s="89"/>
      <c r="AB2100" s="89"/>
      <c r="AC2100" s="89"/>
      <c r="AD2100" s="89"/>
      <c r="AE2100" s="89"/>
      <c r="AF2100" s="89"/>
      <c r="AG2100" s="89"/>
      <c r="AH2100" s="89"/>
      <c r="AI2100" s="89"/>
      <c r="AJ2100" s="89"/>
      <c r="AK2100" s="89"/>
      <c r="AL2100" s="89"/>
      <c r="AM2100" s="89"/>
      <c r="AN2100" s="89"/>
      <c r="AO2100" s="89"/>
      <c r="AP2100" s="89"/>
      <c r="AQ2100" s="89"/>
      <c r="AR2100" s="89"/>
      <c r="AS2100" s="89"/>
      <c r="AT2100" s="89"/>
      <c r="AU2100" s="89"/>
      <c r="AV2100" s="89"/>
      <c r="AW2100" s="89"/>
      <c r="AX2100" s="89"/>
      <c r="AY2100" s="89"/>
      <c r="AZ2100" s="89"/>
      <c r="BA2100" s="89"/>
      <c r="BB2100" s="89"/>
      <c r="BC2100" s="89"/>
      <c r="BD2100" s="89"/>
      <c r="BE2100" s="89"/>
      <c r="BF2100" s="89"/>
      <c r="BG2100" s="89"/>
      <c r="BH2100" s="89"/>
      <c r="BI2100" s="89"/>
      <c r="BJ2100" s="89"/>
    </row>
    <row r="2101" spans="1:62" ht="12.75" x14ac:dyDescent="0.2">
      <c r="A2101" s="89"/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89"/>
      <c r="O2101" s="89"/>
      <c r="P2101" s="89"/>
      <c r="Q2101" s="89"/>
      <c r="R2101" s="89"/>
      <c r="S2101" s="89"/>
      <c r="T2101" s="89"/>
      <c r="U2101" s="89"/>
      <c r="V2101" s="89"/>
      <c r="W2101" s="89"/>
      <c r="X2101" s="89"/>
      <c r="Y2101" s="89"/>
      <c r="Z2101" s="89"/>
      <c r="AA2101" s="89"/>
      <c r="AB2101" s="89"/>
      <c r="AC2101" s="89"/>
      <c r="AD2101" s="89"/>
      <c r="AE2101" s="89"/>
      <c r="AF2101" s="89"/>
      <c r="AG2101" s="89"/>
      <c r="AH2101" s="89"/>
      <c r="AI2101" s="89"/>
      <c r="AJ2101" s="89"/>
      <c r="AK2101" s="89"/>
      <c r="AL2101" s="89"/>
      <c r="AM2101" s="89"/>
      <c r="AN2101" s="89"/>
      <c r="AO2101" s="89"/>
      <c r="AP2101" s="89"/>
      <c r="AQ2101" s="89"/>
      <c r="AR2101" s="89"/>
      <c r="AS2101" s="89"/>
      <c r="AT2101" s="89"/>
      <c r="AU2101" s="89"/>
      <c r="AV2101" s="89"/>
      <c r="AW2101" s="89"/>
      <c r="AX2101" s="89"/>
      <c r="AY2101" s="89"/>
      <c r="AZ2101" s="89"/>
      <c r="BA2101" s="89"/>
      <c r="BB2101" s="89"/>
      <c r="BC2101" s="89"/>
      <c r="BD2101" s="89"/>
      <c r="BE2101" s="89"/>
      <c r="BF2101" s="89"/>
      <c r="BG2101" s="89"/>
      <c r="BH2101" s="89"/>
      <c r="BI2101" s="89"/>
      <c r="BJ2101" s="89"/>
    </row>
    <row r="2102" spans="1:62" ht="12.75" x14ac:dyDescent="0.2">
      <c r="A2102" s="89"/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89"/>
      <c r="P2102" s="89"/>
      <c r="Q2102" s="89"/>
      <c r="R2102" s="89"/>
      <c r="S2102" s="89"/>
      <c r="T2102" s="89"/>
      <c r="U2102" s="89"/>
      <c r="V2102" s="89"/>
      <c r="W2102" s="89"/>
      <c r="X2102" s="89"/>
      <c r="Y2102" s="89"/>
      <c r="Z2102" s="89"/>
      <c r="AA2102" s="89"/>
      <c r="AB2102" s="89"/>
      <c r="AC2102" s="89"/>
      <c r="AD2102" s="89"/>
      <c r="AE2102" s="89"/>
      <c r="AF2102" s="89"/>
      <c r="AG2102" s="89"/>
      <c r="AH2102" s="89"/>
      <c r="AI2102" s="89"/>
      <c r="AJ2102" s="89"/>
      <c r="AK2102" s="89"/>
      <c r="AL2102" s="89"/>
      <c r="AM2102" s="89"/>
      <c r="AN2102" s="89"/>
      <c r="AO2102" s="89"/>
      <c r="AP2102" s="89"/>
      <c r="AQ2102" s="89"/>
      <c r="AR2102" s="89"/>
      <c r="AS2102" s="89"/>
      <c r="AT2102" s="89"/>
      <c r="AU2102" s="89"/>
      <c r="AV2102" s="89"/>
      <c r="AW2102" s="89"/>
      <c r="AX2102" s="89"/>
      <c r="AY2102" s="89"/>
      <c r="AZ2102" s="89"/>
      <c r="BA2102" s="89"/>
      <c r="BB2102" s="89"/>
      <c r="BC2102" s="89"/>
      <c r="BD2102" s="89"/>
      <c r="BE2102" s="89"/>
      <c r="BF2102" s="89"/>
      <c r="BG2102" s="89"/>
      <c r="BH2102" s="89"/>
      <c r="BI2102" s="89"/>
      <c r="BJ2102" s="89"/>
    </row>
    <row r="2103" spans="1:62" ht="12.75" x14ac:dyDescent="0.2">
      <c r="A2103" s="89"/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89"/>
      <c r="P2103" s="89"/>
      <c r="Q2103" s="89"/>
      <c r="R2103" s="89"/>
      <c r="S2103" s="89"/>
      <c r="T2103" s="89"/>
      <c r="U2103" s="89"/>
      <c r="V2103" s="89"/>
      <c r="W2103" s="89"/>
      <c r="X2103" s="89"/>
      <c r="Y2103" s="89"/>
      <c r="Z2103" s="89"/>
      <c r="AA2103" s="89"/>
      <c r="AB2103" s="89"/>
      <c r="AC2103" s="89"/>
      <c r="AD2103" s="89"/>
      <c r="AE2103" s="89"/>
      <c r="AF2103" s="89"/>
      <c r="AG2103" s="89"/>
      <c r="AH2103" s="89"/>
      <c r="AI2103" s="89"/>
      <c r="AJ2103" s="89"/>
      <c r="AK2103" s="89"/>
      <c r="AL2103" s="89"/>
      <c r="AM2103" s="89"/>
      <c r="AN2103" s="89"/>
      <c r="AO2103" s="89"/>
      <c r="AP2103" s="89"/>
      <c r="AQ2103" s="89"/>
      <c r="AR2103" s="89"/>
      <c r="AS2103" s="89"/>
      <c r="AT2103" s="89"/>
      <c r="AU2103" s="89"/>
      <c r="AV2103" s="89"/>
      <c r="AW2103" s="89"/>
      <c r="AX2103" s="89"/>
      <c r="AY2103" s="89"/>
      <c r="AZ2103" s="89"/>
      <c r="BA2103" s="89"/>
      <c r="BB2103" s="89"/>
      <c r="BC2103" s="89"/>
      <c r="BD2103" s="89"/>
      <c r="BE2103" s="89"/>
      <c r="BF2103" s="89"/>
      <c r="BG2103" s="89"/>
      <c r="BH2103" s="89"/>
      <c r="BI2103" s="89"/>
      <c r="BJ2103" s="89"/>
    </row>
    <row r="2104" spans="1:62" ht="12.75" x14ac:dyDescent="0.2">
      <c r="A2104" s="89"/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  <c r="S2104" s="89"/>
      <c r="T2104" s="89"/>
      <c r="U2104" s="89"/>
      <c r="V2104" s="89"/>
      <c r="W2104" s="89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89"/>
      <c r="AJ2104" s="89"/>
      <c r="AK2104" s="89"/>
      <c r="AL2104" s="89"/>
      <c r="AM2104" s="89"/>
      <c r="AN2104" s="89"/>
      <c r="AO2104" s="89"/>
      <c r="AP2104" s="89"/>
      <c r="AQ2104" s="89"/>
      <c r="AR2104" s="89"/>
      <c r="AS2104" s="89"/>
      <c r="AT2104" s="89"/>
      <c r="AU2104" s="89"/>
      <c r="AV2104" s="89"/>
      <c r="AW2104" s="89"/>
      <c r="AX2104" s="89"/>
      <c r="AY2104" s="89"/>
      <c r="AZ2104" s="89"/>
      <c r="BA2104" s="89"/>
      <c r="BB2104" s="89"/>
      <c r="BC2104" s="89"/>
      <c r="BD2104" s="89"/>
      <c r="BE2104" s="89"/>
      <c r="BF2104" s="89"/>
      <c r="BG2104" s="89"/>
      <c r="BH2104" s="89"/>
      <c r="BI2104" s="89"/>
      <c r="BJ2104" s="89"/>
    </row>
    <row r="2105" spans="1:62" ht="12.75" x14ac:dyDescent="0.2">
      <c r="A2105" s="89"/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89"/>
      <c r="P2105" s="89"/>
      <c r="Q2105" s="89"/>
      <c r="R2105" s="89"/>
      <c r="S2105" s="89"/>
      <c r="T2105" s="89"/>
      <c r="U2105" s="89"/>
      <c r="V2105" s="89"/>
      <c r="W2105" s="89"/>
      <c r="X2105" s="89"/>
      <c r="Y2105" s="89"/>
      <c r="Z2105" s="89"/>
      <c r="AA2105" s="89"/>
      <c r="AB2105" s="89"/>
      <c r="AC2105" s="89"/>
      <c r="AD2105" s="89"/>
      <c r="AE2105" s="89"/>
      <c r="AF2105" s="89"/>
      <c r="AG2105" s="89"/>
      <c r="AH2105" s="89"/>
      <c r="AI2105" s="89"/>
      <c r="AJ2105" s="89"/>
      <c r="AK2105" s="89"/>
      <c r="AL2105" s="89"/>
      <c r="AM2105" s="89"/>
      <c r="AN2105" s="89"/>
      <c r="AO2105" s="89"/>
      <c r="AP2105" s="89"/>
      <c r="AQ2105" s="89"/>
      <c r="AR2105" s="89"/>
      <c r="AS2105" s="89"/>
      <c r="AT2105" s="89"/>
      <c r="AU2105" s="89"/>
      <c r="AV2105" s="89"/>
      <c r="AW2105" s="89"/>
      <c r="AX2105" s="89"/>
      <c r="AY2105" s="89"/>
      <c r="AZ2105" s="89"/>
      <c r="BA2105" s="89"/>
      <c r="BB2105" s="89"/>
      <c r="BC2105" s="89"/>
      <c r="BD2105" s="89"/>
      <c r="BE2105" s="89"/>
      <c r="BF2105" s="89"/>
      <c r="BG2105" s="89"/>
      <c r="BH2105" s="89"/>
      <c r="BI2105" s="89"/>
      <c r="BJ2105" s="89"/>
    </row>
    <row r="2106" spans="1:62" ht="12.75" x14ac:dyDescent="0.2">
      <c r="A2106" s="89"/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89"/>
      <c r="P2106" s="89"/>
      <c r="Q2106" s="89"/>
      <c r="R2106" s="89"/>
      <c r="S2106" s="89"/>
      <c r="T2106" s="89"/>
      <c r="U2106" s="89"/>
      <c r="V2106" s="89"/>
      <c r="W2106" s="89"/>
      <c r="X2106" s="89"/>
      <c r="Y2106" s="89"/>
      <c r="Z2106" s="89"/>
      <c r="AA2106" s="89"/>
      <c r="AB2106" s="89"/>
      <c r="AC2106" s="89"/>
      <c r="AD2106" s="89"/>
      <c r="AE2106" s="89"/>
      <c r="AF2106" s="89"/>
      <c r="AG2106" s="89"/>
      <c r="AH2106" s="89"/>
      <c r="AI2106" s="89"/>
      <c r="AJ2106" s="89"/>
      <c r="AK2106" s="89"/>
      <c r="AL2106" s="89"/>
      <c r="AM2106" s="89"/>
      <c r="AN2106" s="89"/>
      <c r="AO2106" s="89"/>
      <c r="AP2106" s="89"/>
      <c r="AQ2106" s="89"/>
      <c r="AR2106" s="89"/>
      <c r="AS2106" s="89"/>
      <c r="AT2106" s="89"/>
      <c r="AU2106" s="89"/>
      <c r="AV2106" s="89"/>
      <c r="AW2106" s="89"/>
      <c r="AX2106" s="89"/>
      <c r="AY2106" s="89"/>
      <c r="AZ2106" s="89"/>
      <c r="BA2106" s="89"/>
      <c r="BB2106" s="89"/>
      <c r="BC2106" s="89"/>
      <c r="BD2106" s="89"/>
      <c r="BE2106" s="89"/>
      <c r="BF2106" s="89"/>
      <c r="BG2106" s="89"/>
      <c r="BH2106" s="89"/>
      <c r="BI2106" s="89"/>
      <c r="BJ2106" s="89"/>
    </row>
    <row r="2107" spans="1:62" ht="12.75" x14ac:dyDescent="0.2">
      <c r="A2107" s="89"/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89"/>
      <c r="P2107" s="89"/>
      <c r="Q2107" s="89"/>
      <c r="R2107" s="89"/>
      <c r="S2107" s="89"/>
      <c r="T2107" s="89"/>
      <c r="U2107" s="89"/>
      <c r="V2107" s="89"/>
      <c r="W2107" s="89"/>
      <c r="X2107" s="89"/>
      <c r="Y2107" s="89"/>
      <c r="Z2107" s="89"/>
      <c r="AA2107" s="89"/>
      <c r="AB2107" s="89"/>
      <c r="AC2107" s="89"/>
      <c r="AD2107" s="89"/>
      <c r="AE2107" s="89"/>
      <c r="AF2107" s="89"/>
      <c r="AG2107" s="89"/>
      <c r="AH2107" s="89"/>
      <c r="AI2107" s="89"/>
      <c r="AJ2107" s="89"/>
      <c r="AK2107" s="89"/>
      <c r="AL2107" s="89"/>
      <c r="AM2107" s="89"/>
      <c r="AN2107" s="89"/>
      <c r="AO2107" s="89"/>
      <c r="AP2107" s="89"/>
      <c r="AQ2107" s="89"/>
      <c r="AR2107" s="89"/>
      <c r="AS2107" s="89"/>
      <c r="AT2107" s="89"/>
      <c r="AU2107" s="89"/>
      <c r="AV2107" s="89"/>
      <c r="AW2107" s="89"/>
      <c r="AX2107" s="89"/>
      <c r="AY2107" s="89"/>
      <c r="AZ2107" s="89"/>
      <c r="BA2107" s="89"/>
      <c r="BB2107" s="89"/>
      <c r="BC2107" s="89"/>
      <c r="BD2107" s="89"/>
      <c r="BE2107" s="89"/>
      <c r="BF2107" s="89"/>
      <c r="BG2107" s="89"/>
      <c r="BH2107" s="89"/>
      <c r="BI2107" s="89"/>
      <c r="BJ2107" s="89"/>
    </row>
    <row r="2108" spans="1:62" ht="12.75" x14ac:dyDescent="0.2">
      <c r="A2108" s="89"/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89"/>
      <c r="P2108" s="89"/>
      <c r="Q2108" s="89"/>
      <c r="R2108" s="89"/>
      <c r="S2108" s="89"/>
      <c r="T2108" s="89"/>
      <c r="U2108" s="89"/>
      <c r="V2108" s="89"/>
      <c r="W2108" s="89"/>
      <c r="X2108" s="89"/>
      <c r="Y2108" s="89"/>
      <c r="Z2108" s="89"/>
      <c r="AA2108" s="89"/>
      <c r="AB2108" s="89"/>
      <c r="AC2108" s="89"/>
      <c r="AD2108" s="89"/>
      <c r="AE2108" s="89"/>
      <c r="AF2108" s="89"/>
      <c r="AG2108" s="89"/>
      <c r="AH2108" s="89"/>
      <c r="AI2108" s="89"/>
      <c r="AJ2108" s="89"/>
      <c r="AK2108" s="89"/>
      <c r="AL2108" s="89"/>
      <c r="AM2108" s="89"/>
      <c r="AN2108" s="89"/>
      <c r="AO2108" s="89"/>
      <c r="AP2108" s="89"/>
      <c r="AQ2108" s="89"/>
      <c r="AR2108" s="89"/>
      <c r="AS2108" s="89"/>
      <c r="AT2108" s="89"/>
      <c r="AU2108" s="89"/>
      <c r="AV2108" s="89"/>
      <c r="AW2108" s="89"/>
      <c r="AX2108" s="89"/>
      <c r="AY2108" s="89"/>
      <c r="AZ2108" s="89"/>
      <c r="BA2108" s="89"/>
      <c r="BB2108" s="89"/>
      <c r="BC2108" s="89"/>
      <c r="BD2108" s="89"/>
      <c r="BE2108" s="89"/>
      <c r="BF2108" s="89"/>
      <c r="BG2108" s="89"/>
      <c r="BH2108" s="89"/>
      <c r="BI2108" s="89"/>
      <c r="BJ2108" s="89"/>
    </row>
    <row r="2109" spans="1:62" ht="12.75" x14ac:dyDescent="0.2">
      <c r="A2109" s="89"/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89"/>
      <c r="P2109" s="89"/>
      <c r="Q2109" s="89"/>
      <c r="R2109" s="89"/>
      <c r="S2109" s="89"/>
      <c r="T2109" s="89"/>
      <c r="U2109" s="89"/>
      <c r="V2109" s="89"/>
      <c r="W2109" s="89"/>
      <c r="X2109" s="89"/>
      <c r="Y2109" s="89"/>
      <c r="Z2109" s="89"/>
      <c r="AA2109" s="89"/>
      <c r="AB2109" s="89"/>
      <c r="AC2109" s="89"/>
      <c r="AD2109" s="89"/>
      <c r="AE2109" s="89"/>
      <c r="AF2109" s="89"/>
      <c r="AG2109" s="89"/>
      <c r="AH2109" s="89"/>
      <c r="AI2109" s="89"/>
      <c r="AJ2109" s="89"/>
      <c r="AK2109" s="89"/>
      <c r="AL2109" s="89"/>
      <c r="AM2109" s="89"/>
      <c r="AN2109" s="89"/>
      <c r="AO2109" s="89"/>
      <c r="AP2109" s="89"/>
      <c r="AQ2109" s="89"/>
      <c r="AR2109" s="89"/>
      <c r="AS2109" s="89"/>
      <c r="AT2109" s="89"/>
      <c r="AU2109" s="89"/>
      <c r="AV2109" s="89"/>
      <c r="AW2109" s="89"/>
      <c r="AX2109" s="89"/>
      <c r="AY2109" s="89"/>
      <c r="AZ2109" s="89"/>
      <c r="BA2109" s="89"/>
      <c r="BB2109" s="89"/>
      <c r="BC2109" s="89"/>
      <c r="BD2109" s="89"/>
      <c r="BE2109" s="89"/>
      <c r="BF2109" s="89"/>
      <c r="BG2109" s="89"/>
      <c r="BH2109" s="89"/>
      <c r="BI2109" s="89"/>
      <c r="BJ2109" s="89"/>
    </row>
    <row r="2110" spans="1:62" ht="12.75" x14ac:dyDescent="0.2">
      <c r="A2110" s="89"/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89"/>
      <c r="P2110" s="89"/>
      <c r="Q2110" s="89"/>
      <c r="R2110" s="89"/>
      <c r="S2110" s="89"/>
      <c r="T2110" s="89"/>
      <c r="U2110" s="89"/>
      <c r="V2110" s="89"/>
      <c r="W2110" s="89"/>
      <c r="X2110" s="89"/>
      <c r="Y2110" s="89"/>
      <c r="Z2110" s="89"/>
      <c r="AA2110" s="89"/>
      <c r="AB2110" s="89"/>
      <c r="AC2110" s="89"/>
      <c r="AD2110" s="89"/>
      <c r="AE2110" s="89"/>
      <c r="AF2110" s="89"/>
      <c r="AG2110" s="89"/>
      <c r="AH2110" s="89"/>
      <c r="AI2110" s="89"/>
      <c r="AJ2110" s="89"/>
      <c r="AK2110" s="89"/>
      <c r="AL2110" s="89"/>
      <c r="AM2110" s="89"/>
      <c r="AN2110" s="89"/>
      <c r="AO2110" s="89"/>
      <c r="AP2110" s="89"/>
      <c r="AQ2110" s="89"/>
      <c r="AR2110" s="89"/>
      <c r="AS2110" s="89"/>
      <c r="AT2110" s="89"/>
      <c r="AU2110" s="89"/>
      <c r="AV2110" s="89"/>
      <c r="AW2110" s="89"/>
      <c r="AX2110" s="89"/>
      <c r="AY2110" s="89"/>
      <c r="AZ2110" s="89"/>
      <c r="BA2110" s="89"/>
      <c r="BB2110" s="89"/>
      <c r="BC2110" s="89"/>
      <c r="BD2110" s="89"/>
      <c r="BE2110" s="89"/>
      <c r="BF2110" s="89"/>
      <c r="BG2110" s="89"/>
      <c r="BH2110" s="89"/>
      <c r="BI2110" s="89"/>
      <c r="BJ2110" s="89"/>
    </row>
    <row r="2111" spans="1:62" ht="12.75" x14ac:dyDescent="0.2">
      <c r="A2111" s="89"/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  <c r="L2111" s="89"/>
      <c r="M2111" s="89"/>
      <c r="N2111" s="89"/>
      <c r="O2111" s="89"/>
      <c r="P2111" s="89"/>
      <c r="Q2111" s="89"/>
      <c r="R2111" s="89"/>
      <c r="S2111" s="89"/>
      <c r="T2111" s="89"/>
      <c r="U2111" s="89"/>
      <c r="V2111" s="89"/>
      <c r="W2111" s="89"/>
      <c r="X2111" s="89"/>
      <c r="Y2111" s="89"/>
      <c r="Z2111" s="89"/>
      <c r="AA2111" s="89"/>
      <c r="AB2111" s="89"/>
      <c r="AC2111" s="89"/>
      <c r="AD2111" s="89"/>
      <c r="AE2111" s="89"/>
      <c r="AF2111" s="89"/>
      <c r="AG2111" s="89"/>
      <c r="AH2111" s="89"/>
      <c r="AI2111" s="89"/>
      <c r="AJ2111" s="89"/>
      <c r="AK2111" s="89"/>
      <c r="AL2111" s="89"/>
      <c r="AM2111" s="89"/>
      <c r="AN2111" s="89"/>
      <c r="AO2111" s="89"/>
      <c r="AP2111" s="89"/>
      <c r="AQ2111" s="89"/>
      <c r="AR2111" s="89"/>
      <c r="AS2111" s="89"/>
      <c r="AT2111" s="89"/>
      <c r="AU2111" s="89"/>
      <c r="AV2111" s="89"/>
      <c r="AW2111" s="89"/>
      <c r="AX2111" s="89"/>
      <c r="AY2111" s="89"/>
      <c r="AZ2111" s="89"/>
      <c r="BA2111" s="89"/>
      <c r="BB2111" s="89"/>
      <c r="BC2111" s="89"/>
      <c r="BD2111" s="89"/>
      <c r="BE2111" s="89"/>
      <c r="BF2111" s="89"/>
      <c r="BG2111" s="89"/>
      <c r="BH2111" s="89"/>
      <c r="BI2111" s="89"/>
      <c r="BJ2111" s="89"/>
    </row>
    <row r="2112" spans="1:62" ht="12.75" x14ac:dyDescent="0.2">
      <c r="A2112" s="89"/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  <c r="L2112" s="89"/>
      <c r="M2112" s="89"/>
      <c r="N2112" s="89"/>
      <c r="O2112" s="89"/>
      <c r="P2112" s="89"/>
      <c r="Q2112" s="89"/>
      <c r="R2112" s="89"/>
      <c r="S2112" s="89"/>
      <c r="T2112" s="89"/>
      <c r="U2112" s="89"/>
      <c r="V2112" s="89"/>
      <c r="W2112" s="89"/>
      <c r="X2112" s="89"/>
      <c r="Y2112" s="89"/>
      <c r="Z2112" s="89"/>
      <c r="AA2112" s="89"/>
      <c r="AB2112" s="89"/>
      <c r="AC2112" s="89"/>
      <c r="AD2112" s="89"/>
      <c r="AE2112" s="89"/>
      <c r="AF2112" s="89"/>
      <c r="AG2112" s="89"/>
      <c r="AH2112" s="89"/>
      <c r="AI2112" s="89"/>
      <c r="AJ2112" s="89"/>
      <c r="AK2112" s="89"/>
      <c r="AL2112" s="89"/>
      <c r="AM2112" s="89"/>
      <c r="AN2112" s="89"/>
      <c r="AO2112" s="89"/>
      <c r="AP2112" s="89"/>
      <c r="AQ2112" s="89"/>
      <c r="AR2112" s="89"/>
      <c r="AS2112" s="89"/>
      <c r="AT2112" s="89"/>
      <c r="AU2112" s="89"/>
      <c r="AV2112" s="89"/>
      <c r="AW2112" s="89"/>
      <c r="AX2112" s="89"/>
      <c r="AY2112" s="89"/>
      <c r="AZ2112" s="89"/>
      <c r="BA2112" s="89"/>
      <c r="BB2112" s="89"/>
      <c r="BC2112" s="89"/>
      <c r="BD2112" s="89"/>
      <c r="BE2112" s="89"/>
      <c r="BF2112" s="89"/>
      <c r="BG2112" s="89"/>
      <c r="BH2112" s="89"/>
      <c r="BI2112" s="89"/>
      <c r="BJ2112" s="89"/>
    </row>
    <row r="2113" spans="1:62" ht="12.75" x14ac:dyDescent="0.2">
      <c r="A2113" s="89"/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89"/>
      <c r="O2113" s="89"/>
      <c r="P2113" s="89"/>
      <c r="Q2113" s="89"/>
      <c r="R2113" s="89"/>
      <c r="S2113" s="89"/>
      <c r="T2113" s="89"/>
      <c r="U2113" s="89"/>
      <c r="V2113" s="89"/>
      <c r="W2113" s="89"/>
      <c r="X2113" s="89"/>
      <c r="Y2113" s="89"/>
      <c r="Z2113" s="89"/>
      <c r="AA2113" s="89"/>
      <c r="AB2113" s="89"/>
      <c r="AC2113" s="89"/>
      <c r="AD2113" s="89"/>
      <c r="AE2113" s="89"/>
      <c r="AF2113" s="89"/>
      <c r="AG2113" s="89"/>
      <c r="AH2113" s="89"/>
      <c r="AI2113" s="89"/>
      <c r="AJ2113" s="89"/>
      <c r="AK2113" s="89"/>
      <c r="AL2113" s="89"/>
      <c r="AM2113" s="89"/>
      <c r="AN2113" s="89"/>
      <c r="AO2113" s="89"/>
      <c r="AP2113" s="89"/>
      <c r="AQ2113" s="89"/>
      <c r="AR2113" s="89"/>
      <c r="AS2113" s="89"/>
      <c r="AT2113" s="89"/>
      <c r="AU2113" s="89"/>
      <c r="AV2113" s="89"/>
      <c r="AW2113" s="89"/>
      <c r="AX2113" s="89"/>
      <c r="AY2113" s="89"/>
      <c r="AZ2113" s="89"/>
      <c r="BA2113" s="89"/>
      <c r="BB2113" s="89"/>
      <c r="BC2113" s="89"/>
      <c r="BD2113" s="89"/>
      <c r="BE2113" s="89"/>
      <c r="BF2113" s="89"/>
      <c r="BG2113" s="89"/>
      <c r="BH2113" s="89"/>
      <c r="BI2113" s="89"/>
      <c r="BJ2113" s="89"/>
    </row>
    <row r="2114" spans="1:62" ht="12.75" x14ac:dyDescent="0.2">
      <c r="A2114" s="89"/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  <c r="L2114" s="89"/>
      <c r="M2114" s="89"/>
      <c r="N2114" s="89"/>
      <c r="O2114" s="89"/>
      <c r="P2114" s="89"/>
      <c r="Q2114" s="89"/>
      <c r="R2114" s="89"/>
      <c r="S2114" s="89"/>
      <c r="T2114" s="89"/>
      <c r="U2114" s="89"/>
      <c r="V2114" s="89"/>
      <c r="W2114" s="89"/>
      <c r="X2114" s="89"/>
      <c r="Y2114" s="89"/>
      <c r="Z2114" s="89"/>
      <c r="AA2114" s="89"/>
      <c r="AB2114" s="89"/>
      <c r="AC2114" s="89"/>
      <c r="AD2114" s="89"/>
      <c r="AE2114" s="89"/>
      <c r="AF2114" s="89"/>
      <c r="AG2114" s="89"/>
      <c r="AH2114" s="89"/>
      <c r="AI2114" s="89"/>
      <c r="AJ2114" s="89"/>
      <c r="AK2114" s="89"/>
      <c r="AL2114" s="89"/>
      <c r="AM2114" s="89"/>
      <c r="AN2114" s="89"/>
      <c r="AO2114" s="89"/>
      <c r="AP2114" s="89"/>
      <c r="AQ2114" s="89"/>
      <c r="AR2114" s="89"/>
      <c r="AS2114" s="89"/>
      <c r="AT2114" s="89"/>
      <c r="AU2114" s="89"/>
      <c r="AV2114" s="89"/>
      <c r="AW2114" s="89"/>
      <c r="AX2114" s="89"/>
      <c r="AY2114" s="89"/>
      <c r="AZ2114" s="89"/>
      <c r="BA2114" s="89"/>
      <c r="BB2114" s="89"/>
      <c r="BC2114" s="89"/>
      <c r="BD2114" s="89"/>
      <c r="BE2114" s="89"/>
      <c r="BF2114" s="89"/>
      <c r="BG2114" s="89"/>
      <c r="BH2114" s="89"/>
      <c r="BI2114" s="89"/>
      <c r="BJ2114" s="89"/>
    </row>
    <row r="2115" spans="1:62" ht="12.75" x14ac:dyDescent="0.2">
      <c r="A2115" s="89"/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  <c r="L2115" s="89"/>
      <c r="M2115" s="89"/>
      <c r="N2115" s="89"/>
      <c r="O2115" s="89"/>
      <c r="P2115" s="89"/>
      <c r="Q2115" s="89"/>
      <c r="R2115" s="89"/>
      <c r="S2115" s="89"/>
      <c r="T2115" s="89"/>
      <c r="U2115" s="89"/>
      <c r="V2115" s="89"/>
      <c r="W2115" s="89"/>
      <c r="X2115" s="89"/>
      <c r="Y2115" s="89"/>
      <c r="Z2115" s="89"/>
      <c r="AA2115" s="89"/>
      <c r="AB2115" s="89"/>
      <c r="AC2115" s="89"/>
      <c r="AD2115" s="89"/>
      <c r="AE2115" s="89"/>
      <c r="AF2115" s="89"/>
      <c r="AG2115" s="89"/>
      <c r="AH2115" s="89"/>
      <c r="AI2115" s="89"/>
      <c r="AJ2115" s="89"/>
      <c r="AK2115" s="89"/>
      <c r="AL2115" s="89"/>
      <c r="AM2115" s="89"/>
      <c r="AN2115" s="89"/>
      <c r="AO2115" s="89"/>
      <c r="AP2115" s="89"/>
      <c r="AQ2115" s="89"/>
      <c r="AR2115" s="89"/>
      <c r="AS2115" s="89"/>
      <c r="AT2115" s="89"/>
      <c r="AU2115" s="89"/>
      <c r="AV2115" s="89"/>
      <c r="AW2115" s="89"/>
      <c r="AX2115" s="89"/>
      <c r="AY2115" s="89"/>
      <c r="AZ2115" s="89"/>
      <c r="BA2115" s="89"/>
      <c r="BB2115" s="89"/>
      <c r="BC2115" s="89"/>
      <c r="BD2115" s="89"/>
      <c r="BE2115" s="89"/>
      <c r="BF2115" s="89"/>
      <c r="BG2115" s="89"/>
      <c r="BH2115" s="89"/>
      <c r="BI2115" s="89"/>
      <c r="BJ2115" s="89"/>
    </row>
    <row r="2116" spans="1:62" ht="12.75" x14ac:dyDescent="0.2">
      <c r="A2116" s="89"/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  <c r="L2116" s="89"/>
      <c r="M2116" s="89"/>
      <c r="N2116" s="89"/>
      <c r="O2116" s="89"/>
      <c r="P2116" s="89"/>
      <c r="Q2116" s="89"/>
      <c r="R2116" s="89"/>
      <c r="S2116" s="89"/>
      <c r="T2116" s="89"/>
      <c r="U2116" s="89"/>
      <c r="V2116" s="89"/>
      <c r="W2116" s="89"/>
      <c r="X2116" s="89"/>
      <c r="Y2116" s="89"/>
      <c r="Z2116" s="89"/>
      <c r="AA2116" s="89"/>
      <c r="AB2116" s="89"/>
      <c r="AC2116" s="89"/>
      <c r="AD2116" s="89"/>
      <c r="AE2116" s="89"/>
      <c r="AF2116" s="89"/>
      <c r="AG2116" s="89"/>
      <c r="AH2116" s="89"/>
      <c r="AI2116" s="89"/>
      <c r="AJ2116" s="89"/>
      <c r="AK2116" s="89"/>
      <c r="AL2116" s="89"/>
      <c r="AM2116" s="89"/>
      <c r="AN2116" s="89"/>
      <c r="AO2116" s="89"/>
      <c r="AP2116" s="89"/>
      <c r="AQ2116" s="89"/>
      <c r="AR2116" s="89"/>
      <c r="AS2116" s="89"/>
      <c r="AT2116" s="89"/>
      <c r="AU2116" s="89"/>
      <c r="AV2116" s="89"/>
      <c r="AW2116" s="89"/>
      <c r="AX2116" s="89"/>
      <c r="AY2116" s="89"/>
      <c r="AZ2116" s="89"/>
      <c r="BA2116" s="89"/>
      <c r="BB2116" s="89"/>
      <c r="BC2116" s="89"/>
      <c r="BD2116" s="89"/>
      <c r="BE2116" s="89"/>
      <c r="BF2116" s="89"/>
      <c r="BG2116" s="89"/>
      <c r="BH2116" s="89"/>
      <c r="BI2116" s="89"/>
      <c r="BJ2116" s="89"/>
    </row>
    <row r="2117" spans="1:62" ht="12.75" x14ac:dyDescent="0.2">
      <c r="A2117" s="89"/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89"/>
      <c r="AL2117" s="89"/>
      <c r="AM2117" s="89"/>
      <c r="AN2117" s="89"/>
      <c r="AO2117" s="89"/>
      <c r="AP2117" s="89"/>
      <c r="AQ2117" s="89"/>
      <c r="AR2117" s="89"/>
      <c r="AS2117" s="89"/>
      <c r="AT2117" s="89"/>
      <c r="AU2117" s="89"/>
      <c r="AV2117" s="89"/>
      <c r="AW2117" s="89"/>
      <c r="AX2117" s="89"/>
      <c r="AY2117" s="89"/>
      <c r="AZ2117" s="89"/>
      <c r="BA2117" s="89"/>
      <c r="BB2117" s="89"/>
      <c r="BC2117" s="89"/>
      <c r="BD2117" s="89"/>
      <c r="BE2117" s="89"/>
      <c r="BF2117" s="89"/>
      <c r="BG2117" s="89"/>
      <c r="BH2117" s="89"/>
      <c r="BI2117" s="89"/>
      <c r="BJ2117" s="89"/>
    </row>
    <row r="2118" spans="1:62" ht="12.75" x14ac:dyDescent="0.2">
      <c r="A2118" s="89"/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  <c r="L2118" s="89"/>
      <c r="M2118" s="89"/>
      <c r="N2118" s="89"/>
      <c r="O2118" s="89"/>
      <c r="P2118" s="89"/>
      <c r="Q2118" s="89"/>
      <c r="R2118" s="89"/>
      <c r="S2118" s="89"/>
      <c r="T2118" s="89"/>
      <c r="U2118" s="89"/>
      <c r="V2118" s="89"/>
      <c r="W2118" s="89"/>
      <c r="X2118" s="89"/>
      <c r="Y2118" s="89"/>
      <c r="Z2118" s="89"/>
      <c r="AA2118" s="89"/>
      <c r="AB2118" s="89"/>
      <c r="AC2118" s="89"/>
      <c r="AD2118" s="89"/>
      <c r="AE2118" s="89"/>
      <c r="AF2118" s="89"/>
      <c r="AG2118" s="89"/>
      <c r="AH2118" s="89"/>
      <c r="AI2118" s="89"/>
      <c r="AJ2118" s="89"/>
      <c r="AK2118" s="89"/>
      <c r="AL2118" s="89"/>
      <c r="AM2118" s="89"/>
      <c r="AN2118" s="89"/>
      <c r="AO2118" s="89"/>
      <c r="AP2118" s="89"/>
      <c r="AQ2118" s="89"/>
      <c r="AR2118" s="89"/>
      <c r="AS2118" s="89"/>
      <c r="AT2118" s="89"/>
      <c r="AU2118" s="89"/>
      <c r="AV2118" s="89"/>
      <c r="AW2118" s="89"/>
      <c r="AX2118" s="89"/>
      <c r="AY2118" s="89"/>
      <c r="AZ2118" s="89"/>
      <c r="BA2118" s="89"/>
      <c r="BB2118" s="89"/>
      <c r="BC2118" s="89"/>
      <c r="BD2118" s="89"/>
      <c r="BE2118" s="89"/>
      <c r="BF2118" s="89"/>
      <c r="BG2118" s="89"/>
      <c r="BH2118" s="89"/>
      <c r="BI2118" s="89"/>
      <c r="BJ2118" s="89"/>
    </row>
    <row r="2119" spans="1:62" ht="12.75" x14ac:dyDescent="0.2">
      <c r="A2119" s="89"/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  <c r="L2119" s="89"/>
      <c r="M2119" s="89"/>
      <c r="N2119" s="89"/>
      <c r="O2119" s="89"/>
      <c r="P2119" s="89"/>
      <c r="Q2119" s="89"/>
      <c r="R2119" s="89"/>
      <c r="S2119" s="89"/>
      <c r="T2119" s="89"/>
      <c r="U2119" s="89"/>
      <c r="V2119" s="89"/>
      <c r="W2119" s="89"/>
      <c r="X2119" s="89"/>
      <c r="Y2119" s="89"/>
      <c r="Z2119" s="89"/>
      <c r="AA2119" s="89"/>
      <c r="AB2119" s="89"/>
      <c r="AC2119" s="89"/>
      <c r="AD2119" s="89"/>
      <c r="AE2119" s="89"/>
      <c r="AF2119" s="89"/>
      <c r="AG2119" s="89"/>
      <c r="AH2119" s="89"/>
      <c r="AI2119" s="89"/>
      <c r="AJ2119" s="89"/>
      <c r="AK2119" s="89"/>
      <c r="AL2119" s="89"/>
      <c r="AM2119" s="89"/>
      <c r="AN2119" s="89"/>
      <c r="AO2119" s="89"/>
      <c r="AP2119" s="89"/>
      <c r="AQ2119" s="89"/>
      <c r="AR2119" s="89"/>
      <c r="AS2119" s="89"/>
      <c r="AT2119" s="89"/>
      <c r="AU2119" s="89"/>
      <c r="AV2119" s="89"/>
      <c r="AW2119" s="89"/>
      <c r="AX2119" s="89"/>
      <c r="AY2119" s="89"/>
      <c r="AZ2119" s="89"/>
      <c r="BA2119" s="89"/>
      <c r="BB2119" s="89"/>
      <c r="BC2119" s="89"/>
      <c r="BD2119" s="89"/>
      <c r="BE2119" s="89"/>
      <c r="BF2119" s="89"/>
      <c r="BG2119" s="89"/>
      <c r="BH2119" s="89"/>
      <c r="BI2119" s="89"/>
      <c r="BJ2119" s="89"/>
    </row>
    <row r="2120" spans="1:62" ht="12.75" x14ac:dyDescent="0.2">
      <c r="A2120" s="89"/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  <c r="L2120" s="89"/>
      <c r="M2120" s="89"/>
      <c r="N2120" s="89"/>
      <c r="O2120" s="89"/>
      <c r="P2120" s="89"/>
      <c r="Q2120" s="89"/>
      <c r="R2120" s="89"/>
      <c r="S2120" s="89"/>
      <c r="T2120" s="89"/>
      <c r="U2120" s="89"/>
      <c r="V2120" s="89"/>
      <c r="W2120" s="89"/>
      <c r="X2120" s="89"/>
      <c r="Y2120" s="89"/>
      <c r="Z2120" s="89"/>
      <c r="AA2120" s="89"/>
      <c r="AB2120" s="89"/>
      <c r="AC2120" s="89"/>
      <c r="AD2120" s="89"/>
      <c r="AE2120" s="89"/>
      <c r="AF2120" s="89"/>
      <c r="AG2120" s="89"/>
      <c r="AH2120" s="89"/>
      <c r="AI2120" s="89"/>
      <c r="AJ2120" s="89"/>
      <c r="AK2120" s="89"/>
      <c r="AL2120" s="89"/>
      <c r="AM2120" s="89"/>
      <c r="AN2120" s="89"/>
      <c r="AO2120" s="89"/>
      <c r="AP2120" s="89"/>
      <c r="AQ2120" s="89"/>
      <c r="AR2120" s="89"/>
      <c r="AS2120" s="89"/>
      <c r="AT2120" s="89"/>
      <c r="AU2120" s="89"/>
      <c r="AV2120" s="89"/>
      <c r="AW2120" s="89"/>
      <c r="AX2120" s="89"/>
      <c r="AY2120" s="89"/>
      <c r="AZ2120" s="89"/>
      <c r="BA2120" s="89"/>
      <c r="BB2120" s="89"/>
      <c r="BC2120" s="89"/>
      <c r="BD2120" s="89"/>
      <c r="BE2120" s="89"/>
      <c r="BF2120" s="89"/>
      <c r="BG2120" s="89"/>
      <c r="BH2120" s="89"/>
      <c r="BI2120" s="89"/>
      <c r="BJ2120" s="89"/>
    </row>
    <row r="2121" spans="1:62" ht="12.75" x14ac:dyDescent="0.2">
      <c r="A2121" s="89"/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  <c r="L2121" s="89"/>
      <c r="M2121" s="89"/>
      <c r="N2121" s="89"/>
      <c r="O2121" s="89"/>
      <c r="P2121" s="89"/>
      <c r="Q2121" s="89"/>
      <c r="R2121" s="89"/>
      <c r="S2121" s="89"/>
      <c r="T2121" s="89"/>
      <c r="U2121" s="89"/>
      <c r="V2121" s="89"/>
      <c r="W2121" s="89"/>
      <c r="X2121" s="89"/>
      <c r="Y2121" s="89"/>
      <c r="Z2121" s="89"/>
      <c r="AA2121" s="89"/>
      <c r="AB2121" s="89"/>
      <c r="AC2121" s="89"/>
      <c r="AD2121" s="89"/>
      <c r="AE2121" s="89"/>
      <c r="AF2121" s="89"/>
      <c r="AG2121" s="89"/>
      <c r="AH2121" s="89"/>
      <c r="AI2121" s="89"/>
      <c r="AJ2121" s="89"/>
      <c r="AK2121" s="89"/>
      <c r="AL2121" s="89"/>
      <c r="AM2121" s="89"/>
      <c r="AN2121" s="89"/>
      <c r="AO2121" s="89"/>
      <c r="AP2121" s="89"/>
      <c r="AQ2121" s="89"/>
      <c r="AR2121" s="89"/>
      <c r="AS2121" s="89"/>
      <c r="AT2121" s="89"/>
      <c r="AU2121" s="89"/>
      <c r="AV2121" s="89"/>
      <c r="AW2121" s="89"/>
      <c r="AX2121" s="89"/>
      <c r="AY2121" s="89"/>
      <c r="AZ2121" s="89"/>
      <c r="BA2121" s="89"/>
      <c r="BB2121" s="89"/>
      <c r="BC2121" s="89"/>
      <c r="BD2121" s="89"/>
      <c r="BE2121" s="89"/>
      <c r="BF2121" s="89"/>
      <c r="BG2121" s="89"/>
      <c r="BH2121" s="89"/>
      <c r="BI2121" s="89"/>
      <c r="BJ2121" s="89"/>
    </row>
    <row r="2122" spans="1:62" ht="12.75" x14ac:dyDescent="0.2">
      <c r="A2122" s="89"/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89"/>
      <c r="O2122" s="89"/>
      <c r="P2122" s="89"/>
      <c r="Q2122" s="89"/>
      <c r="R2122" s="89"/>
      <c r="S2122" s="89"/>
      <c r="T2122" s="89"/>
      <c r="U2122" s="89"/>
      <c r="V2122" s="89"/>
      <c r="W2122" s="89"/>
      <c r="X2122" s="89"/>
      <c r="Y2122" s="89"/>
      <c r="Z2122" s="89"/>
      <c r="AA2122" s="89"/>
      <c r="AB2122" s="89"/>
      <c r="AC2122" s="89"/>
      <c r="AD2122" s="89"/>
      <c r="AE2122" s="89"/>
      <c r="AF2122" s="89"/>
      <c r="AG2122" s="89"/>
      <c r="AH2122" s="89"/>
      <c r="AI2122" s="89"/>
      <c r="AJ2122" s="89"/>
      <c r="AK2122" s="89"/>
      <c r="AL2122" s="89"/>
      <c r="AM2122" s="89"/>
      <c r="AN2122" s="89"/>
      <c r="AO2122" s="89"/>
      <c r="AP2122" s="89"/>
      <c r="AQ2122" s="89"/>
      <c r="AR2122" s="89"/>
      <c r="AS2122" s="89"/>
      <c r="AT2122" s="89"/>
      <c r="AU2122" s="89"/>
      <c r="AV2122" s="89"/>
      <c r="AW2122" s="89"/>
      <c r="AX2122" s="89"/>
      <c r="AY2122" s="89"/>
      <c r="AZ2122" s="89"/>
      <c r="BA2122" s="89"/>
      <c r="BB2122" s="89"/>
      <c r="BC2122" s="89"/>
      <c r="BD2122" s="89"/>
      <c r="BE2122" s="89"/>
      <c r="BF2122" s="89"/>
      <c r="BG2122" s="89"/>
      <c r="BH2122" s="89"/>
      <c r="BI2122" s="89"/>
      <c r="BJ2122" s="89"/>
    </row>
    <row r="2123" spans="1:62" ht="12.75" x14ac:dyDescent="0.2">
      <c r="A2123" s="89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89"/>
      <c r="P2123" s="89"/>
      <c r="Q2123" s="89"/>
      <c r="R2123" s="89"/>
      <c r="S2123" s="89"/>
      <c r="T2123" s="89"/>
      <c r="U2123" s="89"/>
      <c r="V2123" s="89"/>
      <c r="W2123" s="89"/>
      <c r="X2123" s="89"/>
      <c r="Y2123" s="89"/>
      <c r="Z2123" s="89"/>
      <c r="AA2123" s="89"/>
      <c r="AB2123" s="89"/>
      <c r="AC2123" s="89"/>
      <c r="AD2123" s="89"/>
      <c r="AE2123" s="89"/>
      <c r="AF2123" s="89"/>
      <c r="AG2123" s="89"/>
      <c r="AH2123" s="89"/>
      <c r="AI2123" s="89"/>
      <c r="AJ2123" s="89"/>
      <c r="AK2123" s="89"/>
      <c r="AL2123" s="89"/>
      <c r="AM2123" s="89"/>
      <c r="AN2123" s="89"/>
      <c r="AO2123" s="89"/>
      <c r="AP2123" s="89"/>
      <c r="AQ2123" s="89"/>
      <c r="AR2123" s="89"/>
      <c r="AS2123" s="89"/>
      <c r="AT2123" s="89"/>
      <c r="AU2123" s="89"/>
      <c r="AV2123" s="89"/>
      <c r="AW2123" s="89"/>
      <c r="AX2123" s="89"/>
      <c r="AY2123" s="89"/>
      <c r="AZ2123" s="89"/>
      <c r="BA2123" s="89"/>
      <c r="BB2123" s="89"/>
      <c r="BC2123" s="89"/>
      <c r="BD2123" s="89"/>
      <c r="BE2123" s="89"/>
      <c r="BF2123" s="89"/>
      <c r="BG2123" s="89"/>
      <c r="BH2123" s="89"/>
      <c r="BI2123" s="89"/>
      <c r="BJ2123" s="89"/>
    </row>
    <row r="2124" spans="1:62" ht="12.75" x14ac:dyDescent="0.2">
      <c r="A2124" s="89"/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  <c r="L2124" s="89"/>
      <c r="M2124" s="89"/>
      <c r="N2124" s="89"/>
      <c r="O2124" s="89"/>
      <c r="P2124" s="89"/>
      <c r="Q2124" s="89"/>
      <c r="R2124" s="89"/>
      <c r="S2124" s="89"/>
      <c r="T2124" s="89"/>
      <c r="U2124" s="89"/>
      <c r="V2124" s="89"/>
      <c r="W2124" s="89"/>
      <c r="X2124" s="89"/>
      <c r="Y2124" s="89"/>
      <c r="Z2124" s="89"/>
      <c r="AA2124" s="89"/>
      <c r="AB2124" s="89"/>
      <c r="AC2124" s="89"/>
      <c r="AD2124" s="89"/>
      <c r="AE2124" s="89"/>
      <c r="AF2124" s="89"/>
      <c r="AG2124" s="89"/>
      <c r="AH2124" s="89"/>
      <c r="AI2124" s="89"/>
      <c r="AJ2124" s="89"/>
      <c r="AK2124" s="89"/>
      <c r="AL2124" s="89"/>
      <c r="AM2124" s="89"/>
      <c r="AN2124" s="89"/>
      <c r="AO2124" s="89"/>
      <c r="AP2124" s="89"/>
      <c r="AQ2124" s="89"/>
      <c r="AR2124" s="89"/>
      <c r="AS2124" s="89"/>
      <c r="AT2124" s="89"/>
      <c r="AU2124" s="89"/>
      <c r="AV2124" s="89"/>
      <c r="AW2124" s="89"/>
      <c r="AX2124" s="89"/>
      <c r="AY2124" s="89"/>
      <c r="AZ2124" s="89"/>
      <c r="BA2124" s="89"/>
      <c r="BB2124" s="89"/>
      <c r="BC2124" s="89"/>
      <c r="BD2124" s="89"/>
      <c r="BE2124" s="89"/>
      <c r="BF2124" s="89"/>
      <c r="BG2124" s="89"/>
      <c r="BH2124" s="89"/>
      <c r="BI2124" s="89"/>
      <c r="BJ2124" s="89"/>
    </row>
    <row r="2125" spans="1:62" ht="12.75" x14ac:dyDescent="0.2">
      <c r="A2125" s="89"/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  <c r="L2125" s="89"/>
      <c r="M2125" s="89"/>
      <c r="N2125" s="89"/>
      <c r="O2125" s="89"/>
      <c r="P2125" s="89"/>
      <c r="Q2125" s="89"/>
      <c r="R2125" s="89"/>
      <c r="S2125" s="89"/>
      <c r="T2125" s="89"/>
      <c r="U2125" s="89"/>
      <c r="V2125" s="89"/>
      <c r="W2125" s="89"/>
      <c r="X2125" s="89"/>
      <c r="Y2125" s="89"/>
      <c r="Z2125" s="89"/>
      <c r="AA2125" s="89"/>
      <c r="AB2125" s="89"/>
      <c r="AC2125" s="89"/>
      <c r="AD2125" s="89"/>
      <c r="AE2125" s="89"/>
      <c r="AF2125" s="89"/>
      <c r="AG2125" s="89"/>
      <c r="AH2125" s="89"/>
      <c r="AI2125" s="89"/>
      <c r="AJ2125" s="89"/>
      <c r="AK2125" s="89"/>
      <c r="AL2125" s="89"/>
      <c r="AM2125" s="89"/>
      <c r="AN2125" s="89"/>
      <c r="AO2125" s="89"/>
      <c r="AP2125" s="89"/>
      <c r="AQ2125" s="89"/>
      <c r="AR2125" s="89"/>
      <c r="AS2125" s="89"/>
      <c r="AT2125" s="89"/>
      <c r="AU2125" s="89"/>
      <c r="AV2125" s="89"/>
      <c r="AW2125" s="89"/>
      <c r="AX2125" s="89"/>
      <c r="AY2125" s="89"/>
      <c r="AZ2125" s="89"/>
      <c r="BA2125" s="89"/>
      <c r="BB2125" s="89"/>
      <c r="BC2125" s="89"/>
      <c r="BD2125" s="89"/>
      <c r="BE2125" s="89"/>
      <c r="BF2125" s="89"/>
      <c r="BG2125" s="89"/>
      <c r="BH2125" s="89"/>
      <c r="BI2125" s="89"/>
      <c r="BJ2125" s="89"/>
    </row>
    <row r="2126" spans="1:62" ht="12.75" x14ac:dyDescent="0.2">
      <c r="A2126" s="89"/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89"/>
      <c r="O2126" s="89"/>
      <c r="P2126" s="89"/>
      <c r="Q2126" s="89"/>
      <c r="R2126" s="89"/>
      <c r="S2126" s="89"/>
      <c r="T2126" s="89"/>
      <c r="U2126" s="89"/>
      <c r="V2126" s="89"/>
      <c r="W2126" s="89"/>
      <c r="X2126" s="89"/>
      <c r="Y2126" s="89"/>
      <c r="Z2126" s="89"/>
      <c r="AA2126" s="89"/>
      <c r="AB2126" s="89"/>
      <c r="AC2126" s="89"/>
      <c r="AD2126" s="89"/>
      <c r="AE2126" s="89"/>
      <c r="AF2126" s="89"/>
      <c r="AG2126" s="89"/>
      <c r="AH2126" s="89"/>
      <c r="AI2126" s="89"/>
      <c r="AJ2126" s="89"/>
      <c r="AK2126" s="89"/>
      <c r="AL2126" s="89"/>
      <c r="AM2126" s="89"/>
      <c r="AN2126" s="89"/>
      <c r="AO2126" s="89"/>
      <c r="AP2126" s="89"/>
      <c r="AQ2126" s="89"/>
      <c r="AR2126" s="89"/>
      <c r="AS2126" s="89"/>
      <c r="AT2126" s="89"/>
      <c r="AU2126" s="89"/>
      <c r="AV2126" s="89"/>
      <c r="AW2126" s="89"/>
      <c r="AX2126" s="89"/>
      <c r="AY2126" s="89"/>
      <c r="AZ2126" s="89"/>
      <c r="BA2126" s="89"/>
      <c r="BB2126" s="89"/>
      <c r="BC2126" s="89"/>
      <c r="BD2126" s="89"/>
      <c r="BE2126" s="89"/>
      <c r="BF2126" s="89"/>
      <c r="BG2126" s="89"/>
      <c r="BH2126" s="89"/>
      <c r="BI2126" s="89"/>
      <c r="BJ2126" s="89"/>
    </row>
    <row r="2127" spans="1:62" ht="12.75" x14ac:dyDescent="0.2">
      <c r="A2127" s="89"/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  <c r="L2127" s="89"/>
      <c r="M2127" s="89"/>
      <c r="N2127" s="89"/>
      <c r="O2127" s="89"/>
      <c r="P2127" s="89"/>
      <c r="Q2127" s="89"/>
      <c r="R2127" s="89"/>
      <c r="S2127" s="89"/>
      <c r="T2127" s="89"/>
      <c r="U2127" s="89"/>
      <c r="V2127" s="89"/>
      <c r="W2127" s="89"/>
      <c r="X2127" s="89"/>
      <c r="Y2127" s="89"/>
      <c r="Z2127" s="89"/>
      <c r="AA2127" s="89"/>
      <c r="AB2127" s="89"/>
      <c r="AC2127" s="89"/>
      <c r="AD2127" s="89"/>
      <c r="AE2127" s="89"/>
      <c r="AF2127" s="89"/>
      <c r="AG2127" s="89"/>
      <c r="AH2127" s="89"/>
      <c r="AI2127" s="89"/>
      <c r="AJ2127" s="89"/>
      <c r="AK2127" s="89"/>
      <c r="AL2127" s="89"/>
      <c r="AM2127" s="89"/>
      <c r="AN2127" s="89"/>
      <c r="AO2127" s="89"/>
      <c r="AP2127" s="89"/>
      <c r="AQ2127" s="89"/>
      <c r="AR2127" s="89"/>
      <c r="AS2127" s="89"/>
      <c r="AT2127" s="89"/>
      <c r="AU2127" s="89"/>
      <c r="AV2127" s="89"/>
      <c r="AW2127" s="89"/>
      <c r="AX2127" s="89"/>
      <c r="AY2127" s="89"/>
      <c r="AZ2127" s="89"/>
      <c r="BA2127" s="89"/>
      <c r="BB2127" s="89"/>
      <c r="BC2127" s="89"/>
      <c r="BD2127" s="89"/>
      <c r="BE2127" s="89"/>
      <c r="BF2127" s="89"/>
      <c r="BG2127" s="89"/>
      <c r="BH2127" s="89"/>
      <c r="BI2127" s="89"/>
      <c r="BJ2127" s="89"/>
    </row>
    <row r="2128" spans="1:62" ht="12.75" x14ac:dyDescent="0.2">
      <c r="A2128" s="89"/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89"/>
      <c r="P2128" s="89"/>
      <c r="Q2128" s="89"/>
      <c r="R2128" s="89"/>
      <c r="S2128" s="89"/>
      <c r="T2128" s="89"/>
      <c r="U2128" s="89"/>
      <c r="V2128" s="89"/>
      <c r="W2128" s="89"/>
      <c r="X2128" s="89"/>
      <c r="Y2128" s="89"/>
      <c r="Z2128" s="89"/>
      <c r="AA2128" s="89"/>
      <c r="AB2128" s="89"/>
      <c r="AC2128" s="89"/>
      <c r="AD2128" s="89"/>
      <c r="AE2128" s="89"/>
      <c r="AF2128" s="89"/>
      <c r="AG2128" s="89"/>
      <c r="AH2128" s="89"/>
      <c r="AI2128" s="89"/>
      <c r="AJ2128" s="89"/>
      <c r="AK2128" s="89"/>
      <c r="AL2128" s="89"/>
      <c r="AM2128" s="89"/>
      <c r="AN2128" s="89"/>
      <c r="AO2128" s="89"/>
      <c r="AP2128" s="89"/>
      <c r="AQ2128" s="89"/>
      <c r="AR2128" s="89"/>
      <c r="AS2128" s="89"/>
      <c r="AT2128" s="89"/>
      <c r="AU2128" s="89"/>
      <c r="AV2128" s="89"/>
      <c r="AW2128" s="89"/>
      <c r="AX2128" s="89"/>
      <c r="AY2128" s="89"/>
      <c r="AZ2128" s="89"/>
      <c r="BA2128" s="89"/>
      <c r="BB2128" s="89"/>
      <c r="BC2128" s="89"/>
      <c r="BD2128" s="89"/>
      <c r="BE2128" s="89"/>
      <c r="BF2128" s="89"/>
      <c r="BG2128" s="89"/>
      <c r="BH2128" s="89"/>
      <c r="BI2128" s="89"/>
      <c r="BJ2128" s="89"/>
    </row>
    <row r="2129" spans="1:62" ht="12.75" x14ac:dyDescent="0.2">
      <c r="A2129" s="89"/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89"/>
      <c r="P2129" s="89"/>
      <c r="Q2129" s="89"/>
      <c r="R2129" s="89"/>
      <c r="S2129" s="89"/>
      <c r="T2129" s="89"/>
      <c r="U2129" s="89"/>
      <c r="V2129" s="89"/>
      <c r="W2129" s="89"/>
      <c r="X2129" s="89"/>
      <c r="Y2129" s="89"/>
      <c r="Z2129" s="89"/>
      <c r="AA2129" s="89"/>
      <c r="AB2129" s="89"/>
      <c r="AC2129" s="89"/>
      <c r="AD2129" s="89"/>
      <c r="AE2129" s="89"/>
      <c r="AF2129" s="89"/>
      <c r="AG2129" s="89"/>
      <c r="AH2129" s="89"/>
      <c r="AI2129" s="89"/>
      <c r="AJ2129" s="89"/>
      <c r="AK2129" s="89"/>
      <c r="AL2129" s="89"/>
      <c r="AM2129" s="89"/>
      <c r="AN2129" s="89"/>
      <c r="AO2129" s="89"/>
      <c r="AP2129" s="89"/>
      <c r="AQ2129" s="89"/>
      <c r="AR2129" s="89"/>
      <c r="AS2129" s="89"/>
      <c r="AT2129" s="89"/>
      <c r="AU2129" s="89"/>
      <c r="AV2129" s="89"/>
      <c r="AW2129" s="89"/>
      <c r="AX2129" s="89"/>
      <c r="AY2129" s="89"/>
      <c r="AZ2129" s="89"/>
      <c r="BA2129" s="89"/>
      <c r="BB2129" s="89"/>
      <c r="BC2129" s="89"/>
      <c r="BD2129" s="89"/>
      <c r="BE2129" s="89"/>
      <c r="BF2129" s="89"/>
      <c r="BG2129" s="89"/>
      <c r="BH2129" s="89"/>
      <c r="BI2129" s="89"/>
      <c r="BJ2129" s="89"/>
    </row>
    <row r="2130" spans="1:62" ht="12.75" x14ac:dyDescent="0.2">
      <c r="A2130" s="89"/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89"/>
      <c r="P2130" s="89"/>
      <c r="Q2130" s="89"/>
      <c r="R2130" s="89"/>
      <c r="S2130" s="89"/>
      <c r="T2130" s="89"/>
      <c r="U2130" s="89"/>
      <c r="V2130" s="89"/>
      <c r="W2130" s="89"/>
      <c r="X2130" s="89"/>
      <c r="Y2130" s="89"/>
      <c r="Z2130" s="89"/>
      <c r="AA2130" s="89"/>
      <c r="AB2130" s="89"/>
      <c r="AC2130" s="89"/>
      <c r="AD2130" s="89"/>
      <c r="AE2130" s="89"/>
      <c r="AF2130" s="89"/>
      <c r="AG2130" s="89"/>
      <c r="AH2130" s="89"/>
      <c r="AI2130" s="89"/>
      <c r="AJ2130" s="89"/>
      <c r="AK2130" s="89"/>
      <c r="AL2130" s="89"/>
      <c r="AM2130" s="89"/>
      <c r="AN2130" s="89"/>
      <c r="AO2130" s="89"/>
      <c r="AP2130" s="89"/>
      <c r="AQ2130" s="89"/>
      <c r="AR2130" s="89"/>
      <c r="AS2130" s="89"/>
      <c r="AT2130" s="89"/>
      <c r="AU2130" s="89"/>
      <c r="AV2130" s="89"/>
      <c r="AW2130" s="89"/>
      <c r="AX2130" s="89"/>
      <c r="AY2130" s="89"/>
      <c r="AZ2130" s="89"/>
      <c r="BA2130" s="89"/>
      <c r="BB2130" s="89"/>
      <c r="BC2130" s="89"/>
      <c r="BD2130" s="89"/>
      <c r="BE2130" s="89"/>
      <c r="BF2130" s="89"/>
      <c r="BG2130" s="89"/>
      <c r="BH2130" s="89"/>
      <c r="BI2130" s="89"/>
      <c r="BJ2130" s="89"/>
    </row>
    <row r="2131" spans="1:62" ht="12.75" x14ac:dyDescent="0.2">
      <c r="A2131" s="89"/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89"/>
      <c r="P2131" s="89"/>
      <c r="Q2131" s="89"/>
      <c r="R2131" s="89"/>
      <c r="S2131" s="89"/>
      <c r="T2131" s="89"/>
      <c r="U2131" s="89"/>
      <c r="V2131" s="89"/>
      <c r="W2131" s="89"/>
      <c r="X2131" s="89"/>
      <c r="Y2131" s="89"/>
      <c r="Z2131" s="89"/>
      <c r="AA2131" s="89"/>
      <c r="AB2131" s="89"/>
      <c r="AC2131" s="89"/>
      <c r="AD2131" s="89"/>
      <c r="AE2131" s="89"/>
      <c r="AF2131" s="89"/>
      <c r="AG2131" s="89"/>
      <c r="AH2131" s="89"/>
      <c r="AI2131" s="89"/>
      <c r="AJ2131" s="89"/>
      <c r="AK2131" s="89"/>
      <c r="AL2131" s="89"/>
      <c r="AM2131" s="89"/>
      <c r="AN2131" s="89"/>
      <c r="AO2131" s="89"/>
      <c r="AP2131" s="89"/>
      <c r="AQ2131" s="89"/>
      <c r="AR2131" s="89"/>
      <c r="AS2131" s="89"/>
      <c r="AT2131" s="89"/>
      <c r="AU2131" s="89"/>
      <c r="AV2131" s="89"/>
      <c r="AW2131" s="89"/>
      <c r="AX2131" s="89"/>
      <c r="AY2131" s="89"/>
      <c r="AZ2131" s="89"/>
      <c r="BA2131" s="89"/>
      <c r="BB2131" s="89"/>
      <c r="BC2131" s="89"/>
      <c r="BD2131" s="89"/>
      <c r="BE2131" s="89"/>
      <c r="BF2131" s="89"/>
      <c r="BG2131" s="89"/>
      <c r="BH2131" s="89"/>
      <c r="BI2131" s="89"/>
      <c r="BJ2131" s="89"/>
    </row>
    <row r="2132" spans="1:62" ht="12.75" x14ac:dyDescent="0.2">
      <c r="A2132" s="89"/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89"/>
      <c r="X2132" s="89"/>
      <c r="Y2132" s="89"/>
      <c r="Z2132" s="89"/>
      <c r="AA2132" s="89"/>
      <c r="AB2132" s="89"/>
      <c r="AC2132" s="89"/>
      <c r="AD2132" s="89"/>
      <c r="AE2132" s="89"/>
      <c r="AF2132" s="89"/>
      <c r="AG2132" s="89"/>
      <c r="AH2132" s="89"/>
      <c r="AI2132" s="89"/>
      <c r="AJ2132" s="89"/>
      <c r="AK2132" s="89"/>
      <c r="AL2132" s="89"/>
      <c r="AM2132" s="89"/>
      <c r="AN2132" s="89"/>
      <c r="AO2132" s="89"/>
      <c r="AP2132" s="89"/>
      <c r="AQ2132" s="89"/>
      <c r="AR2132" s="89"/>
      <c r="AS2132" s="89"/>
      <c r="AT2132" s="89"/>
      <c r="AU2132" s="89"/>
      <c r="AV2132" s="89"/>
      <c r="AW2132" s="89"/>
      <c r="AX2132" s="89"/>
      <c r="AY2132" s="89"/>
      <c r="AZ2132" s="89"/>
      <c r="BA2132" s="89"/>
      <c r="BB2132" s="89"/>
      <c r="BC2132" s="89"/>
      <c r="BD2132" s="89"/>
      <c r="BE2132" s="89"/>
      <c r="BF2132" s="89"/>
      <c r="BG2132" s="89"/>
      <c r="BH2132" s="89"/>
      <c r="BI2132" s="89"/>
      <c r="BJ2132" s="89"/>
    </row>
    <row r="2133" spans="1:62" ht="12.75" x14ac:dyDescent="0.2">
      <c r="A2133" s="89"/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89"/>
      <c r="P2133" s="89"/>
      <c r="Q2133" s="89"/>
      <c r="R2133" s="89"/>
      <c r="S2133" s="89"/>
      <c r="T2133" s="89"/>
      <c r="U2133" s="89"/>
      <c r="V2133" s="89"/>
      <c r="W2133" s="89"/>
      <c r="X2133" s="89"/>
      <c r="Y2133" s="89"/>
      <c r="Z2133" s="89"/>
      <c r="AA2133" s="89"/>
      <c r="AB2133" s="89"/>
      <c r="AC2133" s="89"/>
      <c r="AD2133" s="89"/>
      <c r="AE2133" s="89"/>
      <c r="AF2133" s="89"/>
      <c r="AG2133" s="89"/>
      <c r="AH2133" s="89"/>
      <c r="AI2133" s="89"/>
      <c r="AJ2133" s="89"/>
      <c r="AK2133" s="89"/>
      <c r="AL2133" s="89"/>
      <c r="AM2133" s="89"/>
      <c r="AN2133" s="89"/>
      <c r="AO2133" s="89"/>
      <c r="AP2133" s="89"/>
      <c r="AQ2133" s="89"/>
      <c r="AR2133" s="89"/>
      <c r="AS2133" s="89"/>
      <c r="AT2133" s="89"/>
      <c r="AU2133" s="89"/>
      <c r="AV2133" s="89"/>
      <c r="AW2133" s="89"/>
      <c r="AX2133" s="89"/>
      <c r="AY2133" s="89"/>
      <c r="AZ2133" s="89"/>
      <c r="BA2133" s="89"/>
      <c r="BB2133" s="89"/>
      <c r="BC2133" s="89"/>
      <c r="BD2133" s="89"/>
      <c r="BE2133" s="89"/>
      <c r="BF2133" s="89"/>
      <c r="BG2133" s="89"/>
      <c r="BH2133" s="89"/>
      <c r="BI2133" s="89"/>
      <c r="BJ2133" s="89"/>
    </row>
    <row r="2134" spans="1:62" ht="12.75" x14ac:dyDescent="0.2">
      <c r="A2134" s="89"/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89"/>
      <c r="O2134" s="89"/>
      <c r="P2134" s="89"/>
      <c r="Q2134" s="89"/>
      <c r="R2134" s="89"/>
      <c r="S2134" s="89"/>
      <c r="T2134" s="89"/>
      <c r="U2134" s="89"/>
      <c r="V2134" s="89"/>
      <c r="W2134" s="89"/>
      <c r="X2134" s="89"/>
      <c r="Y2134" s="89"/>
      <c r="Z2134" s="89"/>
      <c r="AA2134" s="89"/>
      <c r="AB2134" s="89"/>
      <c r="AC2134" s="89"/>
      <c r="AD2134" s="89"/>
      <c r="AE2134" s="89"/>
      <c r="AF2134" s="89"/>
      <c r="AG2134" s="89"/>
      <c r="AH2134" s="89"/>
      <c r="AI2134" s="89"/>
      <c r="AJ2134" s="89"/>
      <c r="AK2134" s="89"/>
      <c r="AL2134" s="89"/>
      <c r="AM2134" s="89"/>
      <c r="AN2134" s="89"/>
      <c r="AO2134" s="89"/>
      <c r="AP2134" s="89"/>
      <c r="AQ2134" s="89"/>
      <c r="AR2134" s="89"/>
      <c r="AS2134" s="89"/>
      <c r="AT2134" s="89"/>
      <c r="AU2134" s="89"/>
      <c r="AV2134" s="89"/>
      <c r="AW2134" s="89"/>
      <c r="AX2134" s="89"/>
      <c r="AY2134" s="89"/>
      <c r="AZ2134" s="89"/>
      <c r="BA2134" s="89"/>
      <c r="BB2134" s="89"/>
      <c r="BC2134" s="89"/>
      <c r="BD2134" s="89"/>
      <c r="BE2134" s="89"/>
      <c r="BF2134" s="89"/>
      <c r="BG2134" s="89"/>
      <c r="BH2134" s="89"/>
      <c r="BI2134" s="89"/>
      <c r="BJ2134" s="89"/>
    </row>
    <row r="2135" spans="1:62" ht="12.75" x14ac:dyDescent="0.2">
      <c r="A2135" s="89"/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89"/>
      <c r="X2135" s="89"/>
      <c r="Y2135" s="89"/>
      <c r="Z2135" s="89"/>
      <c r="AA2135" s="89"/>
      <c r="AB2135" s="89"/>
      <c r="AC2135" s="89"/>
      <c r="AD2135" s="89"/>
      <c r="AE2135" s="89"/>
      <c r="AF2135" s="89"/>
      <c r="AG2135" s="89"/>
      <c r="AH2135" s="89"/>
      <c r="AI2135" s="89"/>
      <c r="AJ2135" s="89"/>
      <c r="AK2135" s="89"/>
      <c r="AL2135" s="89"/>
      <c r="AM2135" s="89"/>
      <c r="AN2135" s="89"/>
      <c r="AO2135" s="89"/>
      <c r="AP2135" s="89"/>
      <c r="AQ2135" s="89"/>
      <c r="AR2135" s="89"/>
      <c r="AS2135" s="89"/>
      <c r="AT2135" s="89"/>
      <c r="AU2135" s="89"/>
      <c r="AV2135" s="89"/>
      <c r="AW2135" s="89"/>
      <c r="AX2135" s="89"/>
      <c r="AY2135" s="89"/>
      <c r="AZ2135" s="89"/>
      <c r="BA2135" s="89"/>
      <c r="BB2135" s="89"/>
      <c r="BC2135" s="89"/>
      <c r="BD2135" s="89"/>
      <c r="BE2135" s="89"/>
      <c r="BF2135" s="89"/>
      <c r="BG2135" s="89"/>
      <c r="BH2135" s="89"/>
      <c r="BI2135" s="89"/>
      <c r="BJ2135" s="89"/>
    </row>
    <row r="2136" spans="1:62" ht="12.75" x14ac:dyDescent="0.2">
      <c r="A2136" s="89"/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89"/>
      <c r="AB2136" s="89"/>
      <c r="AC2136" s="89"/>
      <c r="AD2136" s="89"/>
      <c r="AE2136" s="89"/>
      <c r="AF2136" s="89"/>
      <c r="AG2136" s="89"/>
      <c r="AH2136" s="89"/>
      <c r="AI2136" s="89"/>
      <c r="AJ2136" s="89"/>
      <c r="AK2136" s="89"/>
      <c r="AL2136" s="89"/>
      <c r="AM2136" s="89"/>
      <c r="AN2136" s="89"/>
      <c r="AO2136" s="89"/>
      <c r="AP2136" s="89"/>
      <c r="AQ2136" s="89"/>
      <c r="AR2136" s="89"/>
      <c r="AS2136" s="89"/>
      <c r="AT2136" s="89"/>
      <c r="AU2136" s="89"/>
      <c r="AV2136" s="89"/>
      <c r="AW2136" s="89"/>
      <c r="AX2136" s="89"/>
      <c r="AY2136" s="89"/>
      <c r="AZ2136" s="89"/>
      <c r="BA2136" s="89"/>
      <c r="BB2136" s="89"/>
      <c r="BC2136" s="89"/>
      <c r="BD2136" s="89"/>
      <c r="BE2136" s="89"/>
      <c r="BF2136" s="89"/>
      <c r="BG2136" s="89"/>
      <c r="BH2136" s="89"/>
      <c r="BI2136" s="89"/>
      <c r="BJ2136" s="89"/>
    </row>
    <row r="2137" spans="1:62" ht="12.75" x14ac:dyDescent="0.2">
      <c r="A2137" s="89"/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89"/>
      <c r="P2137" s="89"/>
      <c r="Q2137" s="89"/>
      <c r="R2137" s="89"/>
      <c r="S2137" s="89"/>
      <c r="T2137" s="89"/>
      <c r="U2137" s="89"/>
      <c r="V2137" s="89"/>
      <c r="W2137" s="89"/>
      <c r="X2137" s="89"/>
      <c r="Y2137" s="89"/>
      <c r="Z2137" s="89"/>
      <c r="AA2137" s="89"/>
      <c r="AB2137" s="89"/>
      <c r="AC2137" s="89"/>
      <c r="AD2137" s="89"/>
      <c r="AE2137" s="89"/>
      <c r="AF2137" s="89"/>
      <c r="AG2137" s="89"/>
      <c r="AH2137" s="89"/>
      <c r="AI2137" s="89"/>
      <c r="AJ2137" s="89"/>
      <c r="AK2137" s="89"/>
      <c r="AL2137" s="89"/>
      <c r="AM2137" s="89"/>
      <c r="AN2137" s="89"/>
      <c r="AO2137" s="89"/>
      <c r="AP2137" s="89"/>
      <c r="AQ2137" s="89"/>
      <c r="AR2137" s="89"/>
      <c r="AS2137" s="89"/>
      <c r="AT2137" s="89"/>
      <c r="AU2137" s="89"/>
      <c r="AV2137" s="89"/>
      <c r="AW2137" s="89"/>
      <c r="AX2137" s="89"/>
      <c r="AY2137" s="89"/>
      <c r="AZ2137" s="89"/>
      <c r="BA2137" s="89"/>
      <c r="BB2137" s="89"/>
      <c r="BC2137" s="89"/>
      <c r="BD2137" s="89"/>
      <c r="BE2137" s="89"/>
      <c r="BF2137" s="89"/>
      <c r="BG2137" s="89"/>
      <c r="BH2137" s="89"/>
      <c r="BI2137" s="89"/>
      <c r="BJ2137" s="89"/>
    </row>
    <row r="2138" spans="1:62" ht="12.75" x14ac:dyDescent="0.2">
      <c r="A2138" s="89"/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89"/>
      <c r="X2138" s="89"/>
      <c r="Y2138" s="89"/>
      <c r="Z2138" s="89"/>
      <c r="AA2138" s="89"/>
      <c r="AB2138" s="89"/>
      <c r="AC2138" s="89"/>
      <c r="AD2138" s="89"/>
      <c r="AE2138" s="89"/>
      <c r="AF2138" s="89"/>
      <c r="AG2138" s="89"/>
      <c r="AH2138" s="89"/>
      <c r="AI2138" s="89"/>
      <c r="AJ2138" s="89"/>
      <c r="AK2138" s="89"/>
      <c r="AL2138" s="89"/>
      <c r="AM2138" s="89"/>
      <c r="AN2138" s="89"/>
      <c r="AO2138" s="89"/>
      <c r="AP2138" s="89"/>
      <c r="AQ2138" s="89"/>
      <c r="AR2138" s="89"/>
      <c r="AS2138" s="89"/>
      <c r="AT2138" s="89"/>
      <c r="AU2138" s="89"/>
      <c r="AV2138" s="89"/>
      <c r="AW2138" s="89"/>
      <c r="AX2138" s="89"/>
      <c r="AY2138" s="89"/>
      <c r="AZ2138" s="89"/>
      <c r="BA2138" s="89"/>
      <c r="BB2138" s="89"/>
      <c r="BC2138" s="89"/>
      <c r="BD2138" s="89"/>
      <c r="BE2138" s="89"/>
      <c r="BF2138" s="89"/>
      <c r="BG2138" s="89"/>
      <c r="BH2138" s="89"/>
      <c r="BI2138" s="89"/>
      <c r="BJ2138" s="89"/>
    </row>
    <row r="2139" spans="1:62" ht="12.75" x14ac:dyDescent="0.2">
      <c r="A2139" s="89"/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89"/>
      <c r="P2139" s="89"/>
      <c r="Q2139" s="89"/>
      <c r="R2139" s="89"/>
      <c r="S2139" s="89"/>
      <c r="T2139" s="89"/>
      <c r="U2139" s="89"/>
      <c r="V2139" s="89"/>
      <c r="W2139" s="89"/>
      <c r="X2139" s="89"/>
      <c r="Y2139" s="89"/>
      <c r="Z2139" s="89"/>
      <c r="AA2139" s="89"/>
      <c r="AB2139" s="89"/>
      <c r="AC2139" s="89"/>
      <c r="AD2139" s="89"/>
      <c r="AE2139" s="89"/>
      <c r="AF2139" s="89"/>
      <c r="AG2139" s="89"/>
      <c r="AH2139" s="89"/>
      <c r="AI2139" s="89"/>
      <c r="AJ2139" s="89"/>
      <c r="AK2139" s="89"/>
      <c r="AL2139" s="89"/>
      <c r="AM2139" s="89"/>
      <c r="AN2139" s="89"/>
      <c r="AO2139" s="89"/>
      <c r="AP2139" s="89"/>
      <c r="AQ2139" s="89"/>
      <c r="AR2139" s="89"/>
      <c r="AS2139" s="89"/>
      <c r="AT2139" s="89"/>
      <c r="AU2139" s="89"/>
      <c r="AV2139" s="89"/>
      <c r="AW2139" s="89"/>
      <c r="AX2139" s="89"/>
      <c r="AY2139" s="89"/>
      <c r="AZ2139" s="89"/>
      <c r="BA2139" s="89"/>
      <c r="BB2139" s="89"/>
      <c r="BC2139" s="89"/>
      <c r="BD2139" s="89"/>
      <c r="BE2139" s="89"/>
      <c r="BF2139" s="89"/>
      <c r="BG2139" s="89"/>
      <c r="BH2139" s="89"/>
      <c r="BI2139" s="89"/>
      <c r="BJ2139" s="89"/>
    </row>
    <row r="2140" spans="1:62" ht="12.75" x14ac:dyDescent="0.2">
      <c r="A2140" s="89"/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89"/>
      <c r="P2140" s="89"/>
      <c r="Q2140" s="89"/>
      <c r="R2140" s="89"/>
      <c r="S2140" s="89"/>
      <c r="T2140" s="89"/>
      <c r="U2140" s="89"/>
      <c r="V2140" s="89"/>
      <c r="W2140" s="89"/>
      <c r="X2140" s="89"/>
      <c r="Y2140" s="89"/>
      <c r="Z2140" s="89"/>
      <c r="AA2140" s="89"/>
      <c r="AB2140" s="89"/>
      <c r="AC2140" s="89"/>
      <c r="AD2140" s="89"/>
      <c r="AE2140" s="89"/>
      <c r="AF2140" s="89"/>
      <c r="AG2140" s="89"/>
      <c r="AH2140" s="89"/>
      <c r="AI2140" s="89"/>
      <c r="AJ2140" s="89"/>
      <c r="AK2140" s="89"/>
      <c r="AL2140" s="89"/>
      <c r="AM2140" s="89"/>
      <c r="AN2140" s="89"/>
      <c r="AO2140" s="89"/>
      <c r="AP2140" s="89"/>
      <c r="AQ2140" s="89"/>
      <c r="AR2140" s="89"/>
      <c r="AS2140" s="89"/>
      <c r="AT2140" s="89"/>
      <c r="AU2140" s="89"/>
      <c r="AV2140" s="89"/>
      <c r="AW2140" s="89"/>
      <c r="AX2140" s="89"/>
      <c r="AY2140" s="89"/>
      <c r="AZ2140" s="89"/>
      <c r="BA2140" s="89"/>
      <c r="BB2140" s="89"/>
      <c r="BC2140" s="89"/>
      <c r="BD2140" s="89"/>
      <c r="BE2140" s="89"/>
      <c r="BF2140" s="89"/>
      <c r="BG2140" s="89"/>
      <c r="BH2140" s="89"/>
      <c r="BI2140" s="89"/>
      <c r="BJ2140" s="89"/>
    </row>
    <row r="2141" spans="1:62" ht="12.75" x14ac:dyDescent="0.2">
      <c r="A2141" s="89"/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89"/>
      <c r="X2141" s="89"/>
      <c r="Y2141" s="89"/>
      <c r="Z2141" s="89"/>
      <c r="AA2141" s="89"/>
      <c r="AB2141" s="89"/>
      <c r="AC2141" s="89"/>
      <c r="AD2141" s="89"/>
      <c r="AE2141" s="89"/>
      <c r="AF2141" s="89"/>
      <c r="AG2141" s="89"/>
      <c r="AH2141" s="89"/>
      <c r="AI2141" s="89"/>
      <c r="AJ2141" s="89"/>
      <c r="AK2141" s="89"/>
      <c r="AL2141" s="89"/>
      <c r="AM2141" s="89"/>
      <c r="AN2141" s="89"/>
      <c r="AO2141" s="89"/>
      <c r="AP2141" s="89"/>
      <c r="AQ2141" s="89"/>
      <c r="AR2141" s="89"/>
      <c r="AS2141" s="89"/>
      <c r="AT2141" s="89"/>
      <c r="AU2141" s="89"/>
      <c r="AV2141" s="89"/>
      <c r="AW2141" s="89"/>
      <c r="AX2141" s="89"/>
      <c r="AY2141" s="89"/>
      <c r="AZ2141" s="89"/>
      <c r="BA2141" s="89"/>
      <c r="BB2141" s="89"/>
      <c r="BC2141" s="89"/>
      <c r="BD2141" s="89"/>
      <c r="BE2141" s="89"/>
      <c r="BF2141" s="89"/>
      <c r="BG2141" s="89"/>
      <c r="BH2141" s="89"/>
      <c r="BI2141" s="89"/>
      <c r="BJ2141" s="89"/>
    </row>
    <row r="2142" spans="1:62" ht="12.75" x14ac:dyDescent="0.2">
      <c r="A2142" s="89"/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89"/>
      <c r="P2142" s="89"/>
      <c r="Q2142" s="89"/>
      <c r="R2142" s="89"/>
      <c r="S2142" s="89"/>
      <c r="T2142" s="89"/>
      <c r="U2142" s="89"/>
      <c r="V2142" s="89"/>
      <c r="W2142" s="89"/>
      <c r="X2142" s="89"/>
      <c r="Y2142" s="89"/>
      <c r="Z2142" s="89"/>
      <c r="AA2142" s="89"/>
      <c r="AB2142" s="89"/>
      <c r="AC2142" s="89"/>
      <c r="AD2142" s="89"/>
      <c r="AE2142" s="89"/>
      <c r="AF2142" s="89"/>
      <c r="AG2142" s="89"/>
      <c r="AH2142" s="89"/>
      <c r="AI2142" s="89"/>
      <c r="AJ2142" s="89"/>
      <c r="AK2142" s="89"/>
      <c r="AL2142" s="89"/>
      <c r="AM2142" s="89"/>
      <c r="AN2142" s="89"/>
      <c r="AO2142" s="89"/>
      <c r="AP2142" s="89"/>
      <c r="AQ2142" s="89"/>
      <c r="AR2142" s="89"/>
      <c r="AS2142" s="89"/>
      <c r="AT2142" s="89"/>
      <c r="AU2142" s="89"/>
      <c r="AV2142" s="89"/>
      <c r="AW2142" s="89"/>
      <c r="AX2142" s="89"/>
      <c r="AY2142" s="89"/>
      <c r="AZ2142" s="89"/>
      <c r="BA2142" s="89"/>
      <c r="BB2142" s="89"/>
      <c r="BC2142" s="89"/>
      <c r="BD2142" s="89"/>
      <c r="BE2142" s="89"/>
      <c r="BF2142" s="89"/>
      <c r="BG2142" s="89"/>
      <c r="BH2142" s="89"/>
      <c r="BI2142" s="89"/>
      <c r="BJ2142" s="89"/>
    </row>
    <row r="2143" spans="1:62" ht="12.75" x14ac:dyDescent="0.2">
      <c r="A2143" s="89"/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89"/>
      <c r="O2143" s="89"/>
      <c r="P2143" s="89"/>
      <c r="Q2143" s="89"/>
      <c r="R2143" s="89"/>
      <c r="S2143" s="89"/>
      <c r="T2143" s="89"/>
      <c r="U2143" s="89"/>
      <c r="V2143" s="89"/>
      <c r="W2143" s="89"/>
      <c r="X2143" s="89"/>
      <c r="Y2143" s="89"/>
      <c r="Z2143" s="89"/>
      <c r="AA2143" s="89"/>
      <c r="AB2143" s="89"/>
      <c r="AC2143" s="89"/>
      <c r="AD2143" s="89"/>
      <c r="AE2143" s="89"/>
      <c r="AF2143" s="89"/>
      <c r="AG2143" s="89"/>
      <c r="AH2143" s="89"/>
      <c r="AI2143" s="89"/>
      <c r="AJ2143" s="89"/>
      <c r="AK2143" s="89"/>
      <c r="AL2143" s="89"/>
      <c r="AM2143" s="89"/>
      <c r="AN2143" s="89"/>
      <c r="AO2143" s="89"/>
      <c r="AP2143" s="89"/>
      <c r="AQ2143" s="89"/>
      <c r="AR2143" s="89"/>
      <c r="AS2143" s="89"/>
      <c r="AT2143" s="89"/>
      <c r="AU2143" s="89"/>
      <c r="AV2143" s="89"/>
      <c r="AW2143" s="89"/>
      <c r="AX2143" s="89"/>
      <c r="AY2143" s="89"/>
      <c r="AZ2143" s="89"/>
      <c r="BA2143" s="89"/>
      <c r="BB2143" s="89"/>
      <c r="BC2143" s="89"/>
      <c r="BD2143" s="89"/>
      <c r="BE2143" s="89"/>
      <c r="BF2143" s="89"/>
      <c r="BG2143" s="89"/>
      <c r="BH2143" s="89"/>
      <c r="BI2143" s="89"/>
      <c r="BJ2143" s="89"/>
    </row>
    <row r="2144" spans="1:62" ht="12.75" x14ac:dyDescent="0.2">
      <c r="A2144" s="89"/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89"/>
      <c r="X2144" s="89"/>
      <c r="Y2144" s="89"/>
      <c r="Z2144" s="89"/>
      <c r="AA2144" s="89"/>
      <c r="AB2144" s="89"/>
      <c r="AC2144" s="89"/>
      <c r="AD2144" s="89"/>
      <c r="AE2144" s="89"/>
      <c r="AF2144" s="89"/>
      <c r="AG2144" s="89"/>
      <c r="AH2144" s="89"/>
      <c r="AI2144" s="89"/>
      <c r="AJ2144" s="89"/>
      <c r="AK2144" s="89"/>
      <c r="AL2144" s="89"/>
      <c r="AM2144" s="89"/>
      <c r="AN2144" s="89"/>
      <c r="AO2144" s="89"/>
      <c r="AP2144" s="89"/>
      <c r="AQ2144" s="89"/>
      <c r="AR2144" s="89"/>
      <c r="AS2144" s="89"/>
      <c r="AT2144" s="89"/>
      <c r="AU2144" s="89"/>
      <c r="AV2144" s="89"/>
      <c r="AW2144" s="89"/>
      <c r="AX2144" s="89"/>
      <c r="AY2144" s="89"/>
      <c r="AZ2144" s="89"/>
      <c r="BA2144" s="89"/>
      <c r="BB2144" s="89"/>
      <c r="BC2144" s="89"/>
      <c r="BD2144" s="89"/>
      <c r="BE2144" s="89"/>
      <c r="BF2144" s="89"/>
      <c r="BG2144" s="89"/>
      <c r="BH2144" s="89"/>
      <c r="BI2144" s="89"/>
      <c r="BJ2144" s="89"/>
    </row>
    <row r="2145" spans="1:62" ht="12.75" x14ac:dyDescent="0.2">
      <c r="A2145" s="89"/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89"/>
      <c r="P2145" s="89"/>
      <c r="Q2145" s="89"/>
      <c r="R2145" s="89"/>
      <c r="S2145" s="89"/>
      <c r="T2145" s="89"/>
      <c r="U2145" s="89"/>
      <c r="V2145" s="89"/>
      <c r="W2145" s="89"/>
      <c r="X2145" s="89"/>
      <c r="Y2145" s="89"/>
      <c r="Z2145" s="89"/>
      <c r="AA2145" s="89"/>
      <c r="AB2145" s="89"/>
      <c r="AC2145" s="89"/>
      <c r="AD2145" s="89"/>
      <c r="AE2145" s="89"/>
      <c r="AF2145" s="89"/>
      <c r="AG2145" s="89"/>
      <c r="AH2145" s="89"/>
      <c r="AI2145" s="89"/>
      <c r="AJ2145" s="89"/>
      <c r="AK2145" s="89"/>
      <c r="AL2145" s="89"/>
      <c r="AM2145" s="89"/>
      <c r="AN2145" s="89"/>
      <c r="AO2145" s="89"/>
      <c r="AP2145" s="89"/>
      <c r="AQ2145" s="89"/>
      <c r="AR2145" s="89"/>
      <c r="AS2145" s="89"/>
      <c r="AT2145" s="89"/>
      <c r="AU2145" s="89"/>
      <c r="AV2145" s="89"/>
      <c r="AW2145" s="89"/>
      <c r="AX2145" s="89"/>
      <c r="AY2145" s="89"/>
      <c r="AZ2145" s="89"/>
      <c r="BA2145" s="89"/>
      <c r="BB2145" s="89"/>
      <c r="BC2145" s="89"/>
      <c r="BD2145" s="89"/>
      <c r="BE2145" s="89"/>
      <c r="BF2145" s="89"/>
      <c r="BG2145" s="89"/>
      <c r="BH2145" s="89"/>
      <c r="BI2145" s="89"/>
      <c r="BJ2145" s="89"/>
    </row>
    <row r="2146" spans="1:62" ht="12.75" x14ac:dyDescent="0.2">
      <c r="A2146" s="89"/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  <c r="L2146" s="89"/>
      <c r="M2146" s="89"/>
      <c r="N2146" s="89"/>
      <c r="O2146" s="89"/>
      <c r="P2146" s="89"/>
      <c r="Q2146" s="89"/>
      <c r="R2146" s="89"/>
      <c r="S2146" s="89"/>
      <c r="T2146" s="89"/>
      <c r="U2146" s="89"/>
      <c r="V2146" s="89"/>
      <c r="W2146" s="89"/>
      <c r="X2146" s="89"/>
      <c r="Y2146" s="89"/>
      <c r="Z2146" s="89"/>
      <c r="AA2146" s="89"/>
      <c r="AB2146" s="89"/>
      <c r="AC2146" s="89"/>
      <c r="AD2146" s="89"/>
      <c r="AE2146" s="89"/>
      <c r="AF2146" s="89"/>
      <c r="AG2146" s="89"/>
      <c r="AH2146" s="89"/>
      <c r="AI2146" s="89"/>
      <c r="AJ2146" s="89"/>
      <c r="AK2146" s="89"/>
      <c r="AL2146" s="89"/>
      <c r="AM2146" s="89"/>
      <c r="AN2146" s="89"/>
      <c r="AO2146" s="89"/>
      <c r="AP2146" s="89"/>
      <c r="AQ2146" s="89"/>
      <c r="AR2146" s="89"/>
      <c r="AS2146" s="89"/>
      <c r="AT2146" s="89"/>
      <c r="AU2146" s="89"/>
      <c r="AV2146" s="89"/>
      <c r="AW2146" s="89"/>
      <c r="AX2146" s="89"/>
      <c r="AY2146" s="89"/>
      <c r="AZ2146" s="89"/>
      <c r="BA2146" s="89"/>
      <c r="BB2146" s="89"/>
      <c r="BC2146" s="89"/>
      <c r="BD2146" s="89"/>
      <c r="BE2146" s="89"/>
      <c r="BF2146" s="89"/>
      <c r="BG2146" s="89"/>
      <c r="BH2146" s="89"/>
      <c r="BI2146" s="89"/>
      <c r="BJ2146" s="89"/>
    </row>
    <row r="2147" spans="1:62" ht="12.75" x14ac:dyDescent="0.2">
      <c r="A2147" s="89"/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89"/>
      <c r="X2147" s="89"/>
      <c r="Y2147" s="89"/>
      <c r="Z2147" s="89"/>
      <c r="AA2147" s="89"/>
      <c r="AB2147" s="89"/>
      <c r="AC2147" s="89"/>
      <c r="AD2147" s="89"/>
      <c r="AE2147" s="89"/>
      <c r="AF2147" s="89"/>
      <c r="AG2147" s="89"/>
      <c r="AH2147" s="89"/>
      <c r="AI2147" s="89"/>
      <c r="AJ2147" s="89"/>
      <c r="AK2147" s="89"/>
      <c r="AL2147" s="89"/>
      <c r="AM2147" s="89"/>
      <c r="AN2147" s="89"/>
      <c r="AO2147" s="89"/>
      <c r="AP2147" s="89"/>
      <c r="AQ2147" s="89"/>
      <c r="AR2147" s="89"/>
      <c r="AS2147" s="89"/>
      <c r="AT2147" s="89"/>
      <c r="AU2147" s="89"/>
      <c r="AV2147" s="89"/>
      <c r="AW2147" s="89"/>
      <c r="AX2147" s="89"/>
      <c r="AY2147" s="89"/>
      <c r="AZ2147" s="89"/>
      <c r="BA2147" s="89"/>
      <c r="BB2147" s="89"/>
      <c r="BC2147" s="89"/>
      <c r="BD2147" s="89"/>
      <c r="BE2147" s="89"/>
      <c r="BF2147" s="89"/>
      <c r="BG2147" s="89"/>
      <c r="BH2147" s="89"/>
      <c r="BI2147" s="89"/>
      <c r="BJ2147" s="89"/>
    </row>
    <row r="2148" spans="1:62" ht="12.75" x14ac:dyDescent="0.2">
      <c r="A2148" s="89"/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  <c r="P2148" s="89"/>
      <c r="Q2148" s="89"/>
      <c r="R2148" s="89"/>
      <c r="S2148" s="89"/>
      <c r="T2148" s="89"/>
      <c r="U2148" s="89"/>
      <c r="V2148" s="89"/>
      <c r="W2148" s="89"/>
      <c r="X2148" s="89"/>
      <c r="Y2148" s="89"/>
      <c r="Z2148" s="89"/>
      <c r="AA2148" s="89"/>
      <c r="AB2148" s="89"/>
      <c r="AC2148" s="89"/>
      <c r="AD2148" s="89"/>
      <c r="AE2148" s="89"/>
      <c r="AF2148" s="89"/>
      <c r="AG2148" s="89"/>
      <c r="AH2148" s="89"/>
      <c r="AI2148" s="89"/>
      <c r="AJ2148" s="89"/>
      <c r="AK2148" s="89"/>
      <c r="AL2148" s="89"/>
      <c r="AM2148" s="89"/>
      <c r="AN2148" s="89"/>
      <c r="AO2148" s="89"/>
      <c r="AP2148" s="89"/>
      <c r="AQ2148" s="89"/>
      <c r="AR2148" s="89"/>
      <c r="AS2148" s="89"/>
      <c r="AT2148" s="89"/>
      <c r="AU2148" s="89"/>
      <c r="AV2148" s="89"/>
      <c r="AW2148" s="89"/>
      <c r="AX2148" s="89"/>
      <c r="AY2148" s="89"/>
      <c r="AZ2148" s="89"/>
      <c r="BA2148" s="89"/>
      <c r="BB2148" s="89"/>
      <c r="BC2148" s="89"/>
      <c r="BD2148" s="89"/>
      <c r="BE2148" s="89"/>
      <c r="BF2148" s="89"/>
      <c r="BG2148" s="89"/>
      <c r="BH2148" s="89"/>
      <c r="BI2148" s="89"/>
      <c r="BJ2148" s="89"/>
    </row>
    <row r="2149" spans="1:62" ht="12.75" x14ac:dyDescent="0.2">
      <c r="A2149" s="89"/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89"/>
      <c r="X2149" s="89"/>
      <c r="Y2149" s="89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  <c r="AM2149" s="89"/>
      <c r="AN2149" s="89"/>
      <c r="AO2149" s="89"/>
      <c r="AP2149" s="89"/>
      <c r="AQ2149" s="89"/>
      <c r="AR2149" s="89"/>
      <c r="AS2149" s="89"/>
      <c r="AT2149" s="89"/>
      <c r="AU2149" s="89"/>
      <c r="AV2149" s="89"/>
      <c r="AW2149" s="89"/>
      <c r="AX2149" s="89"/>
      <c r="AY2149" s="89"/>
      <c r="AZ2149" s="89"/>
      <c r="BA2149" s="89"/>
      <c r="BB2149" s="89"/>
      <c r="BC2149" s="89"/>
      <c r="BD2149" s="89"/>
      <c r="BE2149" s="89"/>
      <c r="BF2149" s="89"/>
      <c r="BG2149" s="89"/>
      <c r="BH2149" s="89"/>
      <c r="BI2149" s="89"/>
      <c r="BJ2149" s="89"/>
    </row>
    <row r="2150" spans="1:62" ht="12.75" x14ac:dyDescent="0.2">
      <c r="A2150" s="89"/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  <c r="L2150" s="89"/>
      <c r="M2150" s="89"/>
      <c r="N2150" s="89"/>
      <c r="O2150" s="89"/>
      <c r="P2150" s="89"/>
      <c r="Q2150" s="89"/>
      <c r="R2150" s="89"/>
      <c r="S2150" s="89"/>
      <c r="T2150" s="89"/>
      <c r="U2150" s="89"/>
      <c r="V2150" s="89"/>
      <c r="W2150" s="89"/>
      <c r="X2150" s="89"/>
      <c r="Y2150" s="89"/>
      <c r="Z2150" s="89"/>
      <c r="AA2150" s="89"/>
      <c r="AB2150" s="89"/>
      <c r="AC2150" s="89"/>
      <c r="AD2150" s="89"/>
      <c r="AE2150" s="89"/>
      <c r="AF2150" s="89"/>
      <c r="AG2150" s="89"/>
      <c r="AH2150" s="89"/>
      <c r="AI2150" s="89"/>
      <c r="AJ2150" s="89"/>
      <c r="AK2150" s="89"/>
      <c r="AL2150" s="89"/>
      <c r="AM2150" s="89"/>
      <c r="AN2150" s="89"/>
      <c r="AO2150" s="89"/>
      <c r="AP2150" s="89"/>
      <c r="AQ2150" s="89"/>
      <c r="AR2150" s="89"/>
      <c r="AS2150" s="89"/>
      <c r="AT2150" s="89"/>
      <c r="AU2150" s="89"/>
      <c r="AV2150" s="89"/>
      <c r="AW2150" s="89"/>
      <c r="AX2150" s="89"/>
      <c r="AY2150" s="89"/>
      <c r="AZ2150" s="89"/>
      <c r="BA2150" s="89"/>
      <c r="BB2150" s="89"/>
      <c r="BC2150" s="89"/>
      <c r="BD2150" s="89"/>
      <c r="BE2150" s="89"/>
      <c r="BF2150" s="89"/>
      <c r="BG2150" s="89"/>
      <c r="BH2150" s="89"/>
      <c r="BI2150" s="89"/>
      <c r="BJ2150" s="89"/>
    </row>
    <row r="2151" spans="1:62" ht="12.75" x14ac:dyDescent="0.2">
      <c r="A2151" s="89"/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N2151" s="89"/>
      <c r="O2151" s="89"/>
      <c r="P2151" s="89"/>
      <c r="Q2151" s="89"/>
      <c r="R2151" s="89"/>
      <c r="S2151" s="89"/>
      <c r="T2151" s="89"/>
      <c r="U2151" s="89"/>
      <c r="V2151" s="89"/>
      <c r="W2151" s="89"/>
      <c r="X2151" s="89"/>
      <c r="Y2151" s="89"/>
      <c r="Z2151" s="89"/>
      <c r="AA2151" s="89"/>
      <c r="AB2151" s="89"/>
      <c r="AC2151" s="89"/>
      <c r="AD2151" s="89"/>
      <c r="AE2151" s="89"/>
      <c r="AF2151" s="89"/>
      <c r="AG2151" s="89"/>
      <c r="AH2151" s="89"/>
      <c r="AI2151" s="89"/>
      <c r="AJ2151" s="89"/>
      <c r="AK2151" s="89"/>
      <c r="AL2151" s="89"/>
      <c r="AM2151" s="89"/>
      <c r="AN2151" s="89"/>
      <c r="AO2151" s="89"/>
      <c r="AP2151" s="89"/>
      <c r="AQ2151" s="89"/>
      <c r="AR2151" s="89"/>
      <c r="AS2151" s="89"/>
      <c r="AT2151" s="89"/>
      <c r="AU2151" s="89"/>
      <c r="AV2151" s="89"/>
      <c r="AW2151" s="89"/>
      <c r="AX2151" s="89"/>
      <c r="AY2151" s="89"/>
      <c r="AZ2151" s="89"/>
      <c r="BA2151" s="89"/>
      <c r="BB2151" s="89"/>
      <c r="BC2151" s="89"/>
      <c r="BD2151" s="89"/>
      <c r="BE2151" s="89"/>
      <c r="BF2151" s="89"/>
      <c r="BG2151" s="89"/>
      <c r="BH2151" s="89"/>
      <c r="BI2151" s="89"/>
      <c r="BJ2151" s="89"/>
    </row>
    <row r="2152" spans="1:62" ht="12.75" x14ac:dyDescent="0.2">
      <c r="A2152" s="89"/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89"/>
      <c r="P2152" s="89"/>
      <c r="Q2152" s="89"/>
      <c r="R2152" s="89"/>
      <c r="S2152" s="89"/>
      <c r="T2152" s="89"/>
      <c r="U2152" s="89"/>
      <c r="V2152" s="89"/>
      <c r="W2152" s="89"/>
      <c r="X2152" s="89"/>
      <c r="Y2152" s="89"/>
      <c r="Z2152" s="89"/>
      <c r="AA2152" s="89"/>
      <c r="AB2152" s="89"/>
      <c r="AC2152" s="89"/>
      <c r="AD2152" s="89"/>
      <c r="AE2152" s="89"/>
      <c r="AF2152" s="89"/>
      <c r="AG2152" s="89"/>
      <c r="AH2152" s="89"/>
      <c r="AI2152" s="89"/>
      <c r="AJ2152" s="89"/>
      <c r="AK2152" s="89"/>
      <c r="AL2152" s="89"/>
      <c r="AM2152" s="89"/>
      <c r="AN2152" s="89"/>
      <c r="AO2152" s="89"/>
      <c r="AP2152" s="89"/>
      <c r="AQ2152" s="89"/>
      <c r="AR2152" s="89"/>
      <c r="AS2152" s="89"/>
      <c r="AT2152" s="89"/>
      <c r="AU2152" s="89"/>
      <c r="AV2152" s="89"/>
      <c r="AW2152" s="89"/>
      <c r="AX2152" s="89"/>
      <c r="AY2152" s="89"/>
      <c r="AZ2152" s="89"/>
      <c r="BA2152" s="89"/>
      <c r="BB2152" s="89"/>
      <c r="BC2152" s="89"/>
      <c r="BD2152" s="89"/>
      <c r="BE2152" s="89"/>
      <c r="BF2152" s="89"/>
      <c r="BG2152" s="89"/>
      <c r="BH2152" s="89"/>
      <c r="BI2152" s="89"/>
      <c r="BJ2152" s="89"/>
    </row>
    <row r="2153" spans="1:62" ht="12.75" x14ac:dyDescent="0.2">
      <c r="A2153" s="89"/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89"/>
      <c r="P2153" s="89"/>
      <c r="Q2153" s="89"/>
      <c r="R2153" s="89"/>
      <c r="S2153" s="89"/>
      <c r="T2153" s="89"/>
      <c r="U2153" s="89"/>
      <c r="V2153" s="89"/>
      <c r="W2153" s="89"/>
      <c r="X2153" s="89"/>
      <c r="Y2153" s="89"/>
      <c r="Z2153" s="89"/>
      <c r="AA2153" s="89"/>
      <c r="AB2153" s="89"/>
      <c r="AC2153" s="89"/>
      <c r="AD2153" s="89"/>
      <c r="AE2153" s="89"/>
      <c r="AF2153" s="89"/>
      <c r="AG2153" s="89"/>
      <c r="AH2153" s="89"/>
      <c r="AI2153" s="89"/>
      <c r="AJ2153" s="89"/>
      <c r="AK2153" s="89"/>
      <c r="AL2153" s="89"/>
      <c r="AM2153" s="89"/>
      <c r="AN2153" s="89"/>
      <c r="AO2153" s="89"/>
      <c r="AP2153" s="89"/>
      <c r="AQ2153" s="89"/>
      <c r="AR2153" s="89"/>
      <c r="AS2153" s="89"/>
      <c r="AT2153" s="89"/>
      <c r="AU2153" s="89"/>
      <c r="AV2153" s="89"/>
      <c r="AW2153" s="89"/>
      <c r="AX2153" s="89"/>
      <c r="AY2153" s="89"/>
      <c r="AZ2153" s="89"/>
      <c r="BA2153" s="89"/>
      <c r="BB2153" s="89"/>
      <c r="BC2153" s="89"/>
      <c r="BD2153" s="89"/>
      <c r="BE2153" s="89"/>
      <c r="BF2153" s="89"/>
      <c r="BG2153" s="89"/>
      <c r="BH2153" s="89"/>
      <c r="BI2153" s="89"/>
      <c r="BJ2153" s="89"/>
    </row>
    <row r="2154" spans="1:62" ht="12.75" x14ac:dyDescent="0.2">
      <c r="A2154" s="89"/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89"/>
      <c r="P2154" s="89"/>
      <c r="Q2154" s="89"/>
      <c r="R2154" s="89"/>
      <c r="S2154" s="89"/>
      <c r="T2154" s="89"/>
      <c r="U2154" s="89"/>
      <c r="V2154" s="89"/>
      <c r="W2154" s="89"/>
      <c r="X2154" s="89"/>
      <c r="Y2154" s="89"/>
      <c r="Z2154" s="89"/>
      <c r="AA2154" s="89"/>
      <c r="AB2154" s="89"/>
      <c r="AC2154" s="89"/>
      <c r="AD2154" s="89"/>
      <c r="AE2154" s="89"/>
      <c r="AF2154" s="89"/>
      <c r="AG2154" s="89"/>
      <c r="AH2154" s="89"/>
      <c r="AI2154" s="89"/>
      <c r="AJ2154" s="89"/>
      <c r="AK2154" s="89"/>
      <c r="AL2154" s="89"/>
      <c r="AM2154" s="89"/>
      <c r="AN2154" s="89"/>
      <c r="AO2154" s="89"/>
      <c r="AP2154" s="89"/>
      <c r="AQ2154" s="89"/>
      <c r="AR2154" s="89"/>
      <c r="AS2154" s="89"/>
      <c r="AT2154" s="89"/>
      <c r="AU2154" s="89"/>
      <c r="AV2154" s="89"/>
      <c r="AW2154" s="89"/>
      <c r="AX2154" s="89"/>
      <c r="AY2154" s="89"/>
      <c r="AZ2154" s="89"/>
      <c r="BA2154" s="89"/>
      <c r="BB2154" s="89"/>
      <c r="BC2154" s="89"/>
      <c r="BD2154" s="89"/>
      <c r="BE2154" s="89"/>
      <c r="BF2154" s="89"/>
      <c r="BG2154" s="89"/>
      <c r="BH2154" s="89"/>
      <c r="BI2154" s="89"/>
      <c r="BJ2154" s="89"/>
    </row>
    <row r="2155" spans="1:62" ht="12.75" x14ac:dyDescent="0.2">
      <c r="A2155" s="89"/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89"/>
      <c r="P2155" s="89"/>
      <c r="Q2155" s="89"/>
      <c r="R2155" s="89"/>
      <c r="S2155" s="89"/>
      <c r="T2155" s="89"/>
      <c r="U2155" s="89"/>
      <c r="V2155" s="89"/>
      <c r="W2155" s="89"/>
      <c r="X2155" s="89"/>
      <c r="Y2155" s="89"/>
      <c r="Z2155" s="89"/>
      <c r="AA2155" s="89"/>
      <c r="AB2155" s="89"/>
      <c r="AC2155" s="89"/>
      <c r="AD2155" s="89"/>
      <c r="AE2155" s="89"/>
      <c r="AF2155" s="89"/>
      <c r="AG2155" s="89"/>
      <c r="AH2155" s="89"/>
      <c r="AI2155" s="89"/>
      <c r="AJ2155" s="89"/>
      <c r="AK2155" s="89"/>
      <c r="AL2155" s="89"/>
      <c r="AM2155" s="89"/>
      <c r="AN2155" s="89"/>
      <c r="AO2155" s="89"/>
      <c r="AP2155" s="89"/>
      <c r="AQ2155" s="89"/>
      <c r="AR2155" s="89"/>
      <c r="AS2155" s="89"/>
      <c r="AT2155" s="89"/>
      <c r="AU2155" s="89"/>
      <c r="AV2155" s="89"/>
      <c r="AW2155" s="89"/>
      <c r="AX2155" s="89"/>
      <c r="AY2155" s="89"/>
      <c r="AZ2155" s="89"/>
      <c r="BA2155" s="89"/>
      <c r="BB2155" s="89"/>
      <c r="BC2155" s="89"/>
      <c r="BD2155" s="89"/>
      <c r="BE2155" s="89"/>
      <c r="BF2155" s="89"/>
      <c r="BG2155" s="89"/>
      <c r="BH2155" s="89"/>
      <c r="BI2155" s="89"/>
      <c r="BJ2155" s="89"/>
    </row>
    <row r="2156" spans="1:62" ht="12.75" x14ac:dyDescent="0.2">
      <c r="A2156" s="89"/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89"/>
      <c r="P2156" s="89"/>
      <c r="Q2156" s="89"/>
      <c r="R2156" s="89"/>
      <c r="S2156" s="89"/>
      <c r="T2156" s="89"/>
      <c r="U2156" s="89"/>
      <c r="V2156" s="89"/>
      <c r="W2156" s="89"/>
      <c r="X2156" s="89"/>
      <c r="Y2156" s="89"/>
      <c r="Z2156" s="89"/>
      <c r="AA2156" s="89"/>
      <c r="AB2156" s="89"/>
      <c r="AC2156" s="89"/>
      <c r="AD2156" s="89"/>
      <c r="AE2156" s="89"/>
      <c r="AF2156" s="89"/>
      <c r="AG2156" s="89"/>
      <c r="AH2156" s="89"/>
      <c r="AI2156" s="89"/>
      <c r="AJ2156" s="89"/>
      <c r="AK2156" s="89"/>
      <c r="AL2156" s="89"/>
      <c r="AM2156" s="89"/>
      <c r="AN2156" s="89"/>
      <c r="AO2156" s="89"/>
      <c r="AP2156" s="89"/>
      <c r="AQ2156" s="89"/>
      <c r="AR2156" s="89"/>
      <c r="AS2156" s="89"/>
      <c r="AT2156" s="89"/>
      <c r="AU2156" s="89"/>
      <c r="AV2156" s="89"/>
      <c r="AW2156" s="89"/>
      <c r="AX2156" s="89"/>
      <c r="AY2156" s="89"/>
      <c r="AZ2156" s="89"/>
      <c r="BA2156" s="89"/>
      <c r="BB2156" s="89"/>
      <c r="BC2156" s="89"/>
      <c r="BD2156" s="89"/>
      <c r="BE2156" s="89"/>
      <c r="BF2156" s="89"/>
      <c r="BG2156" s="89"/>
      <c r="BH2156" s="89"/>
      <c r="BI2156" s="89"/>
      <c r="BJ2156" s="89"/>
    </row>
    <row r="2157" spans="1:62" ht="12.75" x14ac:dyDescent="0.2">
      <c r="A2157" s="89"/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89"/>
      <c r="P2157" s="89"/>
      <c r="Q2157" s="89"/>
      <c r="R2157" s="89"/>
      <c r="S2157" s="89"/>
      <c r="T2157" s="89"/>
      <c r="U2157" s="89"/>
      <c r="V2157" s="89"/>
      <c r="W2157" s="89"/>
      <c r="X2157" s="89"/>
      <c r="Y2157" s="89"/>
      <c r="Z2157" s="89"/>
      <c r="AA2157" s="89"/>
      <c r="AB2157" s="89"/>
      <c r="AC2157" s="89"/>
      <c r="AD2157" s="89"/>
      <c r="AE2157" s="89"/>
      <c r="AF2157" s="89"/>
      <c r="AG2157" s="89"/>
      <c r="AH2157" s="89"/>
      <c r="AI2157" s="89"/>
      <c r="AJ2157" s="89"/>
      <c r="AK2157" s="89"/>
      <c r="AL2157" s="89"/>
      <c r="AM2157" s="89"/>
      <c r="AN2157" s="89"/>
      <c r="AO2157" s="89"/>
      <c r="AP2157" s="89"/>
      <c r="AQ2157" s="89"/>
      <c r="AR2157" s="89"/>
      <c r="AS2157" s="89"/>
      <c r="AT2157" s="89"/>
      <c r="AU2157" s="89"/>
      <c r="AV2157" s="89"/>
      <c r="AW2157" s="89"/>
      <c r="AX2157" s="89"/>
      <c r="AY2157" s="89"/>
      <c r="AZ2157" s="89"/>
      <c r="BA2157" s="89"/>
      <c r="BB2157" s="89"/>
      <c r="BC2157" s="89"/>
      <c r="BD2157" s="89"/>
      <c r="BE2157" s="89"/>
      <c r="BF2157" s="89"/>
      <c r="BG2157" s="89"/>
      <c r="BH2157" s="89"/>
      <c r="BI2157" s="89"/>
      <c r="BJ2157" s="89"/>
    </row>
    <row r="2158" spans="1:62" ht="12.75" x14ac:dyDescent="0.2">
      <c r="A2158" s="89"/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89"/>
      <c r="P2158" s="89"/>
      <c r="Q2158" s="89"/>
      <c r="R2158" s="89"/>
      <c r="S2158" s="89"/>
      <c r="T2158" s="89"/>
      <c r="U2158" s="89"/>
      <c r="V2158" s="89"/>
      <c r="W2158" s="89"/>
      <c r="X2158" s="89"/>
      <c r="Y2158" s="89"/>
      <c r="Z2158" s="89"/>
      <c r="AA2158" s="89"/>
      <c r="AB2158" s="89"/>
      <c r="AC2158" s="89"/>
      <c r="AD2158" s="89"/>
      <c r="AE2158" s="89"/>
      <c r="AF2158" s="89"/>
      <c r="AG2158" s="89"/>
      <c r="AH2158" s="89"/>
      <c r="AI2158" s="89"/>
      <c r="AJ2158" s="89"/>
      <c r="AK2158" s="89"/>
      <c r="AL2158" s="89"/>
      <c r="AM2158" s="89"/>
      <c r="AN2158" s="89"/>
      <c r="AO2158" s="89"/>
      <c r="AP2158" s="89"/>
      <c r="AQ2158" s="89"/>
      <c r="AR2158" s="89"/>
      <c r="AS2158" s="89"/>
      <c r="AT2158" s="89"/>
      <c r="AU2158" s="89"/>
      <c r="AV2158" s="89"/>
      <c r="AW2158" s="89"/>
      <c r="AX2158" s="89"/>
      <c r="AY2158" s="89"/>
      <c r="AZ2158" s="89"/>
      <c r="BA2158" s="89"/>
      <c r="BB2158" s="89"/>
      <c r="BC2158" s="89"/>
      <c r="BD2158" s="89"/>
      <c r="BE2158" s="89"/>
      <c r="BF2158" s="89"/>
      <c r="BG2158" s="89"/>
      <c r="BH2158" s="89"/>
      <c r="BI2158" s="89"/>
      <c r="BJ2158" s="89"/>
    </row>
    <row r="2159" spans="1:62" ht="12.75" x14ac:dyDescent="0.2">
      <c r="A2159" s="89"/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89"/>
      <c r="O2159" s="89"/>
      <c r="P2159" s="89"/>
      <c r="Q2159" s="89"/>
      <c r="R2159" s="89"/>
      <c r="S2159" s="89"/>
      <c r="T2159" s="89"/>
      <c r="U2159" s="89"/>
      <c r="V2159" s="89"/>
      <c r="W2159" s="89"/>
      <c r="X2159" s="89"/>
      <c r="Y2159" s="89"/>
      <c r="Z2159" s="89"/>
      <c r="AA2159" s="89"/>
      <c r="AB2159" s="89"/>
      <c r="AC2159" s="89"/>
      <c r="AD2159" s="89"/>
      <c r="AE2159" s="89"/>
      <c r="AF2159" s="89"/>
      <c r="AG2159" s="89"/>
      <c r="AH2159" s="89"/>
      <c r="AI2159" s="89"/>
      <c r="AJ2159" s="89"/>
      <c r="AK2159" s="89"/>
      <c r="AL2159" s="89"/>
      <c r="AM2159" s="89"/>
      <c r="AN2159" s="89"/>
      <c r="AO2159" s="89"/>
      <c r="AP2159" s="89"/>
      <c r="AQ2159" s="89"/>
      <c r="AR2159" s="89"/>
      <c r="AS2159" s="89"/>
      <c r="AT2159" s="89"/>
      <c r="AU2159" s="89"/>
      <c r="AV2159" s="89"/>
      <c r="AW2159" s="89"/>
      <c r="AX2159" s="89"/>
      <c r="AY2159" s="89"/>
      <c r="AZ2159" s="89"/>
      <c r="BA2159" s="89"/>
      <c r="BB2159" s="89"/>
      <c r="BC2159" s="89"/>
      <c r="BD2159" s="89"/>
      <c r="BE2159" s="89"/>
      <c r="BF2159" s="89"/>
      <c r="BG2159" s="89"/>
      <c r="BH2159" s="89"/>
      <c r="BI2159" s="89"/>
      <c r="BJ2159" s="89"/>
    </row>
    <row r="2160" spans="1:62" ht="12.75" x14ac:dyDescent="0.2">
      <c r="A2160" s="89"/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  <c r="L2160" s="89"/>
      <c r="M2160" s="89"/>
      <c r="N2160" s="89"/>
      <c r="O2160" s="89"/>
      <c r="P2160" s="89"/>
      <c r="Q2160" s="89"/>
      <c r="R2160" s="89"/>
      <c r="S2160" s="89"/>
      <c r="T2160" s="89"/>
      <c r="U2160" s="89"/>
      <c r="V2160" s="89"/>
      <c r="W2160" s="89"/>
      <c r="X2160" s="89"/>
      <c r="Y2160" s="89"/>
      <c r="Z2160" s="89"/>
      <c r="AA2160" s="89"/>
      <c r="AB2160" s="89"/>
      <c r="AC2160" s="89"/>
      <c r="AD2160" s="89"/>
      <c r="AE2160" s="89"/>
      <c r="AF2160" s="89"/>
      <c r="AG2160" s="89"/>
      <c r="AH2160" s="89"/>
      <c r="AI2160" s="89"/>
      <c r="AJ2160" s="89"/>
      <c r="AK2160" s="89"/>
      <c r="AL2160" s="89"/>
      <c r="AM2160" s="89"/>
      <c r="AN2160" s="89"/>
      <c r="AO2160" s="89"/>
      <c r="AP2160" s="89"/>
      <c r="AQ2160" s="89"/>
      <c r="AR2160" s="89"/>
      <c r="AS2160" s="89"/>
      <c r="AT2160" s="89"/>
      <c r="AU2160" s="89"/>
      <c r="AV2160" s="89"/>
      <c r="AW2160" s="89"/>
      <c r="AX2160" s="89"/>
      <c r="AY2160" s="89"/>
      <c r="AZ2160" s="89"/>
      <c r="BA2160" s="89"/>
      <c r="BB2160" s="89"/>
      <c r="BC2160" s="89"/>
      <c r="BD2160" s="89"/>
      <c r="BE2160" s="89"/>
      <c r="BF2160" s="89"/>
      <c r="BG2160" s="89"/>
      <c r="BH2160" s="89"/>
      <c r="BI2160" s="89"/>
      <c r="BJ2160" s="89"/>
    </row>
    <row r="2161" spans="1:62" ht="12.75" x14ac:dyDescent="0.2">
      <c r="A2161" s="89"/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  <c r="L2161" s="89"/>
      <c r="M2161" s="89"/>
      <c r="N2161" s="89"/>
      <c r="O2161" s="89"/>
      <c r="P2161" s="89"/>
      <c r="Q2161" s="89"/>
      <c r="R2161" s="89"/>
      <c r="S2161" s="89"/>
      <c r="T2161" s="89"/>
      <c r="U2161" s="89"/>
      <c r="V2161" s="89"/>
      <c r="W2161" s="89"/>
      <c r="X2161" s="89"/>
      <c r="Y2161" s="89"/>
      <c r="Z2161" s="89"/>
      <c r="AA2161" s="89"/>
      <c r="AB2161" s="89"/>
      <c r="AC2161" s="89"/>
      <c r="AD2161" s="89"/>
      <c r="AE2161" s="89"/>
      <c r="AF2161" s="89"/>
      <c r="AG2161" s="89"/>
      <c r="AH2161" s="89"/>
      <c r="AI2161" s="89"/>
      <c r="AJ2161" s="89"/>
      <c r="AK2161" s="89"/>
      <c r="AL2161" s="89"/>
      <c r="AM2161" s="89"/>
      <c r="AN2161" s="89"/>
      <c r="AO2161" s="89"/>
      <c r="AP2161" s="89"/>
      <c r="AQ2161" s="89"/>
      <c r="AR2161" s="89"/>
      <c r="AS2161" s="89"/>
      <c r="AT2161" s="89"/>
      <c r="AU2161" s="89"/>
      <c r="AV2161" s="89"/>
      <c r="AW2161" s="89"/>
      <c r="AX2161" s="89"/>
      <c r="AY2161" s="89"/>
      <c r="AZ2161" s="89"/>
      <c r="BA2161" s="89"/>
      <c r="BB2161" s="89"/>
      <c r="BC2161" s="89"/>
      <c r="BD2161" s="89"/>
      <c r="BE2161" s="89"/>
      <c r="BF2161" s="89"/>
      <c r="BG2161" s="89"/>
      <c r="BH2161" s="89"/>
      <c r="BI2161" s="89"/>
      <c r="BJ2161" s="89"/>
    </row>
    <row r="2162" spans="1:62" ht="12.75" x14ac:dyDescent="0.2">
      <c r="A2162" s="89"/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89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89"/>
      <c r="AL2162" s="89"/>
      <c r="AM2162" s="89"/>
      <c r="AN2162" s="89"/>
      <c r="AO2162" s="89"/>
      <c r="AP2162" s="89"/>
      <c r="AQ2162" s="89"/>
      <c r="AR2162" s="89"/>
      <c r="AS2162" s="89"/>
      <c r="AT2162" s="89"/>
      <c r="AU2162" s="89"/>
      <c r="AV2162" s="89"/>
      <c r="AW2162" s="89"/>
      <c r="AX2162" s="89"/>
      <c r="AY2162" s="89"/>
      <c r="AZ2162" s="89"/>
      <c r="BA2162" s="89"/>
      <c r="BB2162" s="89"/>
      <c r="BC2162" s="89"/>
      <c r="BD2162" s="89"/>
      <c r="BE2162" s="89"/>
      <c r="BF2162" s="89"/>
      <c r="BG2162" s="89"/>
      <c r="BH2162" s="89"/>
      <c r="BI2162" s="89"/>
      <c r="BJ2162" s="89"/>
    </row>
    <row r="2163" spans="1:62" ht="12.75" x14ac:dyDescent="0.2">
      <c r="A2163" s="89"/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89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89"/>
      <c r="AL2163" s="89"/>
      <c r="AM2163" s="89"/>
      <c r="AN2163" s="89"/>
      <c r="AO2163" s="89"/>
      <c r="AP2163" s="89"/>
      <c r="AQ2163" s="89"/>
      <c r="AR2163" s="89"/>
      <c r="AS2163" s="89"/>
      <c r="AT2163" s="89"/>
      <c r="AU2163" s="89"/>
      <c r="AV2163" s="89"/>
      <c r="AW2163" s="89"/>
      <c r="AX2163" s="89"/>
      <c r="AY2163" s="89"/>
      <c r="AZ2163" s="89"/>
      <c r="BA2163" s="89"/>
      <c r="BB2163" s="89"/>
      <c r="BC2163" s="89"/>
      <c r="BD2163" s="89"/>
      <c r="BE2163" s="89"/>
      <c r="BF2163" s="89"/>
      <c r="BG2163" s="89"/>
      <c r="BH2163" s="89"/>
      <c r="BI2163" s="89"/>
      <c r="BJ2163" s="89"/>
    </row>
    <row r="2164" spans="1:62" ht="12.75" x14ac:dyDescent="0.2">
      <c r="A2164" s="89"/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  <c r="L2164" s="89"/>
      <c r="M2164" s="89"/>
      <c r="N2164" s="89"/>
      <c r="O2164" s="89"/>
      <c r="P2164" s="89"/>
      <c r="Q2164" s="89"/>
      <c r="R2164" s="89"/>
      <c r="S2164" s="89"/>
      <c r="T2164" s="89"/>
      <c r="U2164" s="89"/>
      <c r="V2164" s="89"/>
      <c r="W2164" s="89"/>
      <c r="X2164" s="89"/>
      <c r="Y2164" s="89"/>
      <c r="Z2164" s="89"/>
      <c r="AA2164" s="89"/>
      <c r="AB2164" s="89"/>
      <c r="AC2164" s="89"/>
      <c r="AD2164" s="89"/>
      <c r="AE2164" s="89"/>
      <c r="AF2164" s="89"/>
      <c r="AG2164" s="89"/>
      <c r="AH2164" s="89"/>
      <c r="AI2164" s="89"/>
      <c r="AJ2164" s="89"/>
      <c r="AK2164" s="89"/>
      <c r="AL2164" s="89"/>
      <c r="AM2164" s="89"/>
      <c r="AN2164" s="89"/>
      <c r="AO2164" s="89"/>
      <c r="AP2164" s="89"/>
      <c r="AQ2164" s="89"/>
      <c r="AR2164" s="89"/>
      <c r="AS2164" s="89"/>
      <c r="AT2164" s="89"/>
      <c r="AU2164" s="89"/>
      <c r="AV2164" s="89"/>
      <c r="AW2164" s="89"/>
      <c r="AX2164" s="89"/>
      <c r="AY2164" s="89"/>
      <c r="AZ2164" s="89"/>
      <c r="BA2164" s="89"/>
      <c r="BB2164" s="89"/>
      <c r="BC2164" s="89"/>
      <c r="BD2164" s="89"/>
      <c r="BE2164" s="89"/>
      <c r="BF2164" s="89"/>
      <c r="BG2164" s="89"/>
      <c r="BH2164" s="89"/>
      <c r="BI2164" s="89"/>
      <c r="BJ2164" s="89"/>
    </row>
    <row r="2165" spans="1:62" ht="12.75" x14ac:dyDescent="0.2">
      <c r="A2165" s="89"/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  <c r="L2165" s="89"/>
      <c r="M2165" s="89"/>
      <c r="N2165" s="89"/>
      <c r="O2165" s="89"/>
      <c r="P2165" s="89"/>
      <c r="Q2165" s="89"/>
      <c r="R2165" s="89"/>
      <c r="S2165" s="89"/>
      <c r="T2165" s="89"/>
      <c r="U2165" s="89"/>
      <c r="V2165" s="89"/>
      <c r="W2165" s="89"/>
      <c r="X2165" s="89"/>
      <c r="Y2165" s="89"/>
      <c r="Z2165" s="89"/>
      <c r="AA2165" s="89"/>
      <c r="AB2165" s="89"/>
      <c r="AC2165" s="89"/>
      <c r="AD2165" s="89"/>
      <c r="AE2165" s="89"/>
      <c r="AF2165" s="89"/>
      <c r="AG2165" s="89"/>
      <c r="AH2165" s="89"/>
      <c r="AI2165" s="89"/>
      <c r="AJ2165" s="89"/>
      <c r="AK2165" s="89"/>
      <c r="AL2165" s="89"/>
      <c r="AM2165" s="89"/>
      <c r="AN2165" s="89"/>
      <c r="AO2165" s="89"/>
      <c r="AP2165" s="89"/>
      <c r="AQ2165" s="89"/>
      <c r="AR2165" s="89"/>
      <c r="AS2165" s="89"/>
      <c r="AT2165" s="89"/>
      <c r="AU2165" s="89"/>
      <c r="AV2165" s="89"/>
      <c r="AW2165" s="89"/>
      <c r="AX2165" s="89"/>
      <c r="AY2165" s="89"/>
      <c r="AZ2165" s="89"/>
      <c r="BA2165" s="89"/>
      <c r="BB2165" s="89"/>
      <c r="BC2165" s="89"/>
      <c r="BD2165" s="89"/>
      <c r="BE2165" s="89"/>
      <c r="BF2165" s="89"/>
      <c r="BG2165" s="89"/>
      <c r="BH2165" s="89"/>
      <c r="BI2165" s="89"/>
      <c r="BJ2165" s="89"/>
    </row>
    <row r="2166" spans="1:62" ht="12.75" x14ac:dyDescent="0.2">
      <c r="A2166" s="89"/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  <c r="L2166" s="89"/>
      <c r="M2166" s="89"/>
      <c r="N2166" s="89"/>
      <c r="O2166" s="89"/>
      <c r="P2166" s="89"/>
      <c r="Q2166" s="89"/>
      <c r="R2166" s="89"/>
      <c r="S2166" s="89"/>
      <c r="T2166" s="89"/>
      <c r="U2166" s="89"/>
      <c r="V2166" s="89"/>
      <c r="W2166" s="89"/>
      <c r="X2166" s="89"/>
      <c r="Y2166" s="89"/>
      <c r="Z2166" s="89"/>
      <c r="AA2166" s="89"/>
      <c r="AB2166" s="89"/>
      <c r="AC2166" s="89"/>
      <c r="AD2166" s="89"/>
      <c r="AE2166" s="89"/>
      <c r="AF2166" s="89"/>
      <c r="AG2166" s="89"/>
      <c r="AH2166" s="89"/>
      <c r="AI2166" s="89"/>
      <c r="AJ2166" s="89"/>
      <c r="AK2166" s="89"/>
      <c r="AL2166" s="89"/>
      <c r="AM2166" s="89"/>
      <c r="AN2166" s="89"/>
      <c r="AO2166" s="89"/>
      <c r="AP2166" s="89"/>
      <c r="AQ2166" s="89"/>
      <c r="AR2166" s="89"/>
      <c r="AS2166" s="89"/>
      <c r="AT2166" s="89"/>
      <c r="AU2166" s="89"/>
      <c r="AV2166" s="89"/>
      <c r="AW2166" s="89"/>
      <c r="AX2166" s="89"/>
      <c r="AY2166" s="89"/>
      <c r="AZ2166" s="89"/>
      <c r="BA2166" s="89"/>
      <c r="BB2166" s="89"/>
      <c r="BC2166" s="89"/>
      <c r="BD2166" s="89"/>
      <c r="BE2166" s="89"/>
      <c r="BF2166" s="89"/>
      <c r="BG2166" s="89"/>
      <c r="BH2166" s="89"/>
      <c r="BI2166" s="89"/>
      <c r="BJ2166" s="89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4-С опасн</vt:lpstr>
      <vt:lpstr>4-С обр</vt:lpstr>
      <vt:lpstr>Вам подарок!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2023-08-17T11:00:46Z</cp:lastPrinted>
  <dcterms:created xsi:type="dcterms:W3CDTF">2023-08-18T10:19:43Z</dcterms:created>
  <dcterms:modified xsi:type="dcterms:W3CDTF">2023-10-05T08:57:53Z</dcterms:modified>
</cp:coreProperties>
</file>